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U:\Engineering\ProgramControls-2\DocumentControl\Master Forms\Task Orders - Upon Request\"/>
    </mc:Choice>
  </mc:AlternateContent>
  <xr:revisionPtr revIDLastSave="0" documentId="13_ncr:1_{7C6143BC-1B15-4CF6-A435-E31BB713573C}" xr6:coauthVersionLast="47" xr6:coauthVersionMax="47" xr10:uidLastSave="{00000000-0000-0000-0000-000000000000}"/>
  <bookViews>
    <workbookView xWindow="-120" yWindow="-120" windowWidth="38640" windowHeight="15720" xr2:uid="{00000000-000D-0000-FFFF-FFFF00000000}"/>
  </bookViews>
  <sheets>
    <sheet name="By Task-Example" sheetId="5" r:id="rId1"/>
    <sheet name="By Sub-Example" sheetId="7" r:id="rId2"/>
    <sheet name="By Task" sheetId="1" r:id="rId3"/>
    <sheet name="By Sub" sheetId="4" r:id="rId4"/>
  </sheets>
  <definedNames>
    <definedName name="Contract_Upper_Limit" localSheetId="3">'By Sub'!$C$10</definedName>
    <definedName name="Contract_Upper_Limit" localSheetId="1">'By Sub-Example'!$C$10</definedName>
    <definedName name="_xlnm.Print_Area" localSheetId="3">'By Sub'!$A$1:$AT$42</definedName>
    <definedName name="_xlnm.Print_Area" localSheetId="1">'By Sub-Example'!$A$1:$AT$42</definedName>
    <definedName name="_xlnm.Print_Area" localSheetId="2">'By Task'!$A$1:$R$41</definedName>
    <definedName name="_xlnm.Print_Area" localSheetId="0">'By Task-Example'!$A$1:$R$41</definedName>
    <definedName name="_xlnm.Print_Titles" localSheetId="3">'By Sub'!$A:$B</definedName>
    <definedName name="_xlnm.Print_Titles" localSheetId="1">'By Sub-Example'!$A:$B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 i="4" l="1"/>
  <c r="B15" i="4"/>
  <c r="C15" i="4"/>
  <c r="D15" i="4"/>
  <c r="A16" i="4"/>
  <c r="B16" i="4"/>
  <c r="C16" i="4"/>
  <c r="D16" i="4"/>
  <c r="A17" i="4"/>
  <c r="B17" i="4"/>
  <c r="C17" i="4"/>
  <c r="D17" i="4"/>
  <c r="A18" i="4"/>
  <c r="B18" i="4"/>
  <c r="C18" i="4"/>
  <c r="D18" i="4"/>
  <c r="A19" i="4"/>
  <c r="B19" i="4"/>
  <c r="C19" i="4"/>
  <c r="D19" i="4"/>
  <c r="A20" i="4"/>
  <c r="B20" i="4"/>
  <c r="C20" i="4"/>
  <c r="D20" i="4"/>
  <c r="A21" i="4"/>
  <c r="B21" i="4"/>
  <c r="C21" i="4"/>
  <c r="D21" i="4"/>
  <c r="A22" i="4"/>
  <c r="B22" i="4"/>
  <c r="C22" i="4"/>
  <c r="D22" i="4"/>
  <c r="A23" i="4"/>
  <c r="B23" i="4"/>
  <c r="C23" i="4"/>
  <c r="D23" i="4"/>
  <c r="A24" i="4"/>
  <c r="B24" i="4"/>
  <c r="C24" i="4"/>
  <c r="D24" i="4"/>
  <c r="A25" i="4"/>
  <c r="B25" i="4"/>
  <c r="C25" i="4"/>
  <c r="D25" i="4"/>
  <c r="A26" i="4"/>
  <c r="B26" i="4"/>
  <c r="C26" i="4"/>
  <c r="D26" i="4"/>
  <c r="A27" i="4"/>
  <c r="B27" i="4"/>
  <c r="C27" i="4"/>
  <c r="D27" i="4"/>
  <c r="A28" i="4"/>
  <c r="B28" i="4"/>
  <c r="C28" i="4"/>
  <c r="D28" i="4"/>
  <c r="A29" i="4"/>
  <c r="B29" i="4"/>
  <c r="C29" i="4"/>
  <c r="D29" i="4"/>
  <c r="A30" i="4"/>
  <c r="B30" i="4"/>
  <c r="C30" i="4"/>
  <c r="D30" i="4"/>
  <c r="A31" i="4"/>
  <c r="B31" i="4"/>
  <c r="C31" i="4"/>
  <c r="D31" i="4"/>
  <c r="A32" i="4"/>
  <c r="B32" i="4"/>
  <c r="C32" i="4"/>
  <c r="D32" i="4"/>
  <c r="A33" i="4"/>
  <c r="B33" i="4"/>
  <c r="C33" i="4"/>
  <c r="D33" i="4"/>
  <c r="E35" i="4"/>
  <c r="E37" i="4" s="1"/>
  <c r="F36" i="4"/>
  <c r="D43" i="7"/>
  <c r="D42" i="7"/>
  <c r="AJ38" i="7"/>
  <c r="AH38" i="7"/>
  <c r="T38" i="7"/>
  <c r="R38" i="7"/>
  <c r="AS37" i="7"/>
  <c r="AI37" i="7"/>
  <c r="AG37" i="7"/>
  <c r="AE37" i="7"/>
  <c r="AC37" i="7"/>
  <c r="S37" i="7"/>
  <c r="Q37" i="7"/>
  <c r="O37" i="7"/>
  <c r="AT36" i="7"/>
  <c r="AR36" i="7"/>
  <c r="AP36" i="7"/>
  <c r="AN36" i="7"/>
  <c r="AL36" i="7"/>
  <c r="AJ36" i="7"/>
  <c r="AH36" i="7"/>
  <c r="AF36" i="7"/>
  <c r="AF38" i="7" s="1"/>
  <c r="AD36" i="7"/>
  <c r="AB36" i="7"/>
  <c r="Z36" i="7"/>
  <c r="X36" i="7"/>
  <c r="V36" i="7"/>
  <c r="T36" i="7"/>
  <c r="R36" i="7"/>
  <c r="P36" i="7"/>
  <c r="P38" i="7" s="1"/>
  <c r="N36" i="7"/>
  <c r="L36" i="7"/>
  <c r="J36" i="7"/>
  <c r="H36" i="7"/>
  <c r="F36" i="7"/>
  <c r="AS35" i="7"/>
  <c r="AT38" i="7" s="1"/>
  <c r="AQ35" i="7"/>
  <c r="AQ37" i="7" s="1"/>
  <c r="AO35" i="7"/>
  <c r="AP38" i="7" s="1"/>
  <c r="AM35" i="7"/>
  <c r="AN38" i="7" s="1"/>
  <c r="AK35" i="7"/>
  <c r="AK37" i="7" s="1"/>
  <c r="AI35" i="7"/>
  <c r="AG35" i="7"/>
  <c r="AE35" i="7"/>
  <c r="AC35" i="7"/>
  <c r="AD38" i="7" s="1"/>
  <c r="AA35" i="7"/>
  <c r="AA37" i="7" s="1"/>
  <c r="Y35" i="7"/>
  <c r="Z38" i="7" s="1"/>
  <c r="W35" i="7"/>
  <c r="X38" i="7" s="1"/>
  <c r="U35" i="7"/>
  <c r="U37" i="7" s="1"/>
  <c r="S35" i="7"/>
  <c r="Q35" i="7"/>
  <c r="O35" i="7"/>
  <c r="M35" i="7"/>
  <c r="N38" i="7" s="1"/>
  <c r="K35" i="7"/>
  <c r="I35" i="7"/>
  <c r="J38" i="7" s="1"/>
  <c r="G35" i="7"/>
  <c r="H38" i="7" s="1"/>
  <c r="E35" i="7"/>
  <c r="E37" i="7" s="1"/>
  <c r="D34" i="7"/>
  <c r="C34" i="7"/>
  <c r="B34" i="7"/>
  <c r="A34" i="7"/>
  <c r="D33" i="7"/>
  <c r="C33" i="7"/>
  <c r="B33" i="7"/>
  <c r="A33" i="7"/>
  <c r="D32" i="7"/>
  <c r="C32" i="7"/>
  <c r="B32" i="7"/>
  <c r="A32" i="7"/>
  <c r="D31" i="7"/>
  <c r="C31" i="7"/>
  <c r="B31" i="7"/>
  <c r="A31" i="7"/>
  <c r="D30" i="7"/>
  <c r="C30" i="7"/>
  <c r="B30" i="7"/>
  <c r="A30" i="7"/>
  <c r="D29" i="7"/>
  <c r="C29" i="7"/>
  <c r="B29" i="7"/>
  <c r="A29" i="7"/>
  <c r="D28" i="7"/>
  <c r="C28" i="7"/>
  <c r="B28" i="7"/>
  <c r="A28" i="7"/>
  <c r="D27" i="7"/>
  <c r="C27" i="7"/>
  <c r="B27" i="7"/>
  <c r="A27" i="7"/>
  <c r="D26" i="7"/>
  <c r="C26" i="7"/>
  <c r="B26" i="7"/>
  <c r="A26" i="7"/>
  <c r="D25" i="7"/>
  <c r="C25" i="7"/>
  <c r="B25" i="7"/>
  <c r="A25" i="7"/>
  <c r="D24" i="7"/>
  <c r="C24" i="7"/>
  <c r="B24" i="7"/>
  <c r="A24" i="7"/>
  <c r="D23" i="7"/>
  <c r="C23" i="7"/>
  <c r="B23" i="7"/>
  <c r="A23" i="7"/>
  <c r="D22" i="7"/>
  <c r="C22" i="7"/>
  <c r="B22" i="7"/>
  <c r="A22" i="7"/>
  <c r="D21" i="7"/>
  <c r="C21" i="7"/>
  <c r="B21" i="7"/>
  <c r="A21" i="7"/>
  <c r="D20" i="7"/>
  <c r="C20" i="7"/>
  <c r="B20" i="7"/>
  <c r="A20" i="7"/>
  <c r="D19" i="7"/>
  <c r="C19" i="7"/>
  <c r="B19" i="7"/>
  <c r="A19" i="7"/>
  <c r="D18" i="7"/>
  <c r="C18" i="7"/>
  <c r="B18" i="7"/>
  <c r="A18" i="7"/>
  <c r="D17" i="7"/>
  <c r="C17" i="7"/>
  <c r="B17" i="7"/>
  <c r="A17" i="7"/>
  <c r="D16" i="7"/>
  <c r="C16" i="7"/>
  <c r="B16" i="7"/>
  <c r="A16" i="7"/>
  <c r="D15" i="7"/>
  <c r="C15" i="7"/>
  <c r="B15" i="7"/>
  <c r="A15" i="7"/>
  <c r="D14" i="7"/>
  <c r="C14" i="7"/>
  <c r="B14" i="7"/>
  <c r="A14" i="7"/>
  <c r="D13" i="7"/>
  <c r="C13" i="7"/>
  <c r="B13" i="7"/>
  <c r="A13" i="7"/>
  <c r="D12" i="7"/>
  <c r="C12" i="7"/>
  <c r="B12" i="7"/>
  <c r="A12" i="7"/>
  <c r="D11" i="7"/>
  <c r="C11" i="7"/>
  <c r="B11" i="7"/>
  <c r="A11" i="7"/>
  <c r="D10" i="7"/>
  <c r="C10" i="7"/>
  <c r="B10" i="7"/>
  <c r="A10" i="7"/>
  <c r="AS8" i="7"/>
  <c r="AQ8" i="7"/>
  <c r="AO8" i="7"/>
  <c r="AM8" i="7"/>
  <c r="AK8" i="7"/>
  <c r="Y8" i="7"/>
  <c r="W8" i="7"/>
  <c r="U8" i="7"/>
  <c r="S8" i="7"/>
  <c r="Q8" i="7"/>
  <c r="O8" i="7"/>
  <c r="AS7" i="7"/>
  <c r="AQ7" i="7"/>
  <c r="AO7" i="7"/>
  <c r="AM7" i="7"/>
  <c r="AK7" i="7"/>
  <c r="Y7" i="7"/>
  <c r="W7" i="7"/>
  <c r="U7" i="7"/>
  <c r="S7" i="7"/>
  <c r="Q7" i="7"/>
  <c r="O7" i="7"/>
  <c r="C6" i="7"/>
  <c r="F43" i="7" s="1"/>
  <c r="D42" i="4"/>
  <c r="N7" i="7" l="1"/>
  <c r="E42" i="7"/>
  <c r="E8" i="7"/>
  <c r="K7" i="7"/>
  <c r="N8" i="7"/>
  <c r="F42" i="7"/>
  <c r="M7" i="7"/>
  <c r="E7" i="7"/>
  <c r="G7" i="7"/>
  <c r="I7" i="7"/>
  <c r="G8" i="7"/>
  <c r="D36" i="7"/>
  <c r="K8" i="7"/>
  <c r="M37" i="7"/>
  <c r="G37" i="7"/>
  <c r="W37" i="7"/>
  <c r="AM37" i="7"/>
  <c r="L38" i="7"/>
  <c r="AB38" i="7"/>
  <c r="AR38" i="7"/>
  <c r="M8" i="7"/>
  <c r="I37" i="7"/>
  <c r="Y37" i="7"/>
  <c r="AO37" i="7"/>
  <c r="C35" i="7"/>
  <c r="K37" i="7"/>
  <c r="F38" i="7"/>
  <c r="V38" i="7"/>
  <c r="AL38" i="7"/>
  <c r="E43" i="7"/>
  <c r="I8" i="7"/>
  <c r="C7" i="7" l="1"/>
  <c r="D38" i="7"/>
  <c r="C8" i="7"/>
  <c r="C37" i="7"/>
  <c r="O7" i="4" l="1"/>
  <c r="O8" i="4"/>
  <c r="P36" i="4"/>
  <c r="O35" i="4"/>
  <c r="P38" i="4" l="1"/>
  <c r="O37" i="4"/>
  <c r="C34" i="4" l="1"/>
  <c r="D34" i="4"/>
  <c r="D10" i="4"/>
  <c r="AT36" i="4"/>
  <c r="AS35" i="4"/>
  <c r="AS37" i="4" s="1"/>
  <c r="AR36" i="4"/>
  <c r="AP36" i="4"/>
  <c r="AN36" i="4"/>
  <c r="AQ35" i="4"/>
  <c r="AO35" i="4"/>
  <c r="AO37" i="4" s="1"/>
  <c r="AM35" i="4"/>
  <c r="AL36" i="4"/>
  <c r="AJ36" i="4"/>
  <c r="AH36" i="4"/>
  <c r="AF36" i="4"/>
  <c r="AD36" i="4"/>
  <c r="AB36" i="4"/>
  <c r="Z36" i="4"/>
  <c r="X36" i="4"/>
  <c r="AK35" i="4"/>
  <c r="AL38" i="4" s="1"/>
  <c r="AI35" i="4"/>
  <c r="AI37" i="4" s="1"/>
  <c r="AG35" i="4"/>
  <c r="AH38" i="4" s="1"/>
  <c r="AE35" i="4"/>
  <c r="AF38" i="4" s="1"/>
  <c r="AC35" i="4"/>
  <c r="AC37" i="4" s="1"/>
  <c r="AA35" i="4"/>
  <c r="AA37" i="4" s="1"/>
  <c r="Y35" i="4"/>
  <c r="Y37" i="4" s="1"/>
  <c r="W35" i="4"/>
  <c r="W37" i="4" s="1"/>
  <c r="V36" i="4"/>
  <c r="T36" i="4"/>
  <c r="R36" i="4"/>
  <c r="N36" i="4"/>
  <c r="U35" i="4"/>
  <c r="S35" i="4"/>
  <c r="Q35" i="4"/>
  <c r="Q37" i="4" s="1"/>
  <c r="M35" i="4"/>
  <c r="M37" i="4" s="1"/>
  <c r="L36" i="4"/>
  <c r="J36" i="4"/>
  <c r="K35" i="4"/>
  <c r="I35" i="4"/>
  <c r="J38" i="4" s="1"/>
  <c r="H36" i="4"/>
  <c r="F38" i="4"/>
  <c r="D11" i="4"/>
  <c r="D12" i="4"/>
  <c r="D13" i="4"/>
  <c r="D14" i="4"/>
  <c r="C10" i="4"/>
  <c r="C12" i="4"/>
  <c r="C13" i="4"/>
  <c r="C14" i="4"/>
  <c r="C11" i="4"/>
  <c r="O41" i="5"/>
  <c r="Q41" i="5"/>
  <c r="P41" i="5"/>
  <c r="F40" i="5"/>
  <c r="Q39" i="5"/>
  <c r="P39" i="5"/>
  <c r="O39" i="5"/>
  <c r="H39" i="5"/>
  <c r="G39" i="5"/>
  <c r="F39" i="5"/>
  <c r="F41" i="5" s="1"/>
  <c r="R37" i="5"/>
  <c r="I37" i="5"/>
  <c r="R36" i="5"/>
  <c r="I36" i="5"/>
  <c r="R35" i="5"/>
  <c r="I35" i="5"/>
  <c r="R34" i="5"/>
  <c r="I34" i="5"/>
  <c r="R33" i="5"/>
  <c r="I33" i="5"/>
  <c r="R32" i="5"/>
  <c r="I32" i="5"/>
  <c r="R31" i="5"/>
  <c r="I31" i="5"/>
  <c r="R30" i="5"/>
  <c r="I30" i="5"/>
  <c r="R29" i="5"/>
  <c r="I29" i="5"/>
  <c r="R28" i="5"/>
  <c r="I28" i="5"/>
  <c r="R27" i="5"/>
  <c r="I27" i="5"/>
  <c r="R26" i="5"/>
  <c r="I26" i="5"/>
  <c r="R25" i="5"/>
  <c r="I25" i="5"/>
  <c r="R24" i="5"/>
  <c r="I24" i="5"/>
  <c r="R23" i="5"/>
  <c r="I23" i="5"/>
  <c r="I22" i="5"/>
  <c r="I21" i="5"/>
  <c r="I20" i="5"/>
  <c r="I19" i="5"/>
  <c r="I18" i="5"/>
  <c r="R14" i="5"/>
  <c r="R15" i="5" s="1"/>
  <c r="R16" i="5" s="1"/>
  <c r="R17" i="5" s="1"/>
  <c r="R18" i="5" s="1"/>
  <c r="R19" i="5" s="1"/>
  <c r="R20" i="5" s="1"/>
  <c r="R21" i="5" s="1"/>
  <c r="R22" i="5" s="1"/>
  <c r="Q40" i="5" s="1"/>
  <c r="I14" i="5"/>
  <c r="I15" i="5" s="1"/>
  <c r="I16" i="5" s="1"/>
  <c r="I17" i="5" s="1"/>
  <c r="R13" i="5"/>
  <c r="I13" i="5"/>
  <c r="C8" i="5"/>
  <c r="T38" i="4" l="1"/>
  <c r="V38" i="4"/>
  <c r="N38" i="4"/>
  <c r="R38" i="4"/>
  <c r="X38" i="4"/>
  <c r="AT38" i="4"/>
  <c r="D36" i="4"/>
  <c r="AN38" i="4"/>
  <c r="Z38" i="4"/>
  <c r="AB38" i="4"/>
  <c r="L38" i="4"/>
  <c r="AD38" i="4"/>
  <c r="AR38" i="4"/>
  <c r="AP38" i="4"/>
  <c r="AM37" i="4"/>
  <c r="AQ37" i="4"/>
  <c r="AE37" i="4"/>
  <c r="AG37" i="4"/>
  <c r="AK37" i="4"/>
  <c r="AJ38" i="4"/>
  <c r="S37" i="4"/>
  <c r="U37" i="4"/>
  <c r="I37" i="4"/>
  <c r="K37" i="4"/>
  <c r="P40" i="5"/>
  <c r="C6" i="4"/>
  <c r="E8" i="4" s="1"/>
  <c r="AK8" i="4"/>
  <c r="AQ7" i="4"/>
  <c r="AM7" i="4"/>
  <c r="AK7" i="4"/>
  <c r="G35" i="4"/>
  <c r="F43" i="4" l="1"/>
  <c r="F42" i="4"/>
  <c r="G8" i="4"/>
  <c r="H38" i="4"/>
  <c r="E43" i="4"/>
  <c r="E42" i="4"/>
  <c r="C35" i="4"/>
  <c r="AS8" i="4"/>
  <c r="AQ8" i="4"/>
  <c r="AO7" i="4"/>
  <c r="AO8" i="4"/>
  <c r="AM8" i="4"/>
  <c r="AS7" i="4"/>
  <c r="Q8" i="4" l="1"/>
  <c r="S8" i="4"/>
  <c r="U8" i="4"/>
  <c r="W8" i="4"/>
  <c r="Y8" i="4"/>
  <c r="Q7" i="4" l="1"/>
  <c r="S7" i="4"/>
  <c r="U7" i="4"/>
  <c r="W7" i="4"/>
  <c r="Y7" i="4"/>
  <c r="I18" i="1" l="1"/>
  <c r="F39" i="1"/>
  <c r="I19" i="1"/>
  <c r="I20" i="1"/>
  <c r="I21" i="1" s="1"/>
  <c r="I22" i="1" s="1"/>
  <c r="I23" i="1" s="1"/>
  <c r="I24" i="1" s="1"/>
  <c r="I25" i="1" s="1"/>
  <c r="I26" i="1" s="1"/>
  <c r="I27" i="1" s="1"/>
  <c r="I28" i="1" s="1"/>
  <c r="I29" i="1"/>
  <c r="I30" i="1"/>
  <c r="I31" i="1"/>
  <c r="I32" i="1"/>
  <c r="I33" i="1"/>
  <c r="I34" i="1"/>
  <c r="I35" i="1"/>
  <c r="I36" i="1"/>
  <c r="I37" i="1"/>
  <c r="I13" i="1"/>
  <c r="I14" i="1" s="1"/>
  <c r="I15" i="1" s="1"/>
  <c r="I16" i="1" s="1"/>
  <c r="I17" i="1" s="1"/>
  <c r="R23" i="1"/>
  <c r="R24" i="1"/>
  <c r="R25" i="1"/>
  <c r="R26" i="1"/>
  <c r="R27" i="1"/>
  <c r="R28" i="1"/>
  <c r="R29" i="1"/>
  <c r="R30" i="1"/>
  <c r="R31" i="1"/>
  <c r="R32" i="1"/>
  <c r="R33" i="1"/>
  <c r="R34" i="1"/>
  <c r="R35" i="1"/>
  <c r="R36" i="1"/>
  <c r="R37" i="1"/>
  <c r="B34" i="4"/>
  <c r="A34" i="4"/>
  <c r="R13" i="1"/>
  <c r="R14" i="1" s="1"/>
  <c r="R15" i="1" s="1"/>
  <c r="R16" i="1" s="1"/>
  <c r="R17" i="1" s="1"/>
  <c r="R18" i="1" s="1"/>
  <c r="R19" i="1" s="1"/>
  <c r="R20" i="1" s="1"/>
  <c r="R21" i="1" s="1"/>
  <c r="R22" i="1" s="1"/>
  <c r="A12" i="4"/>
  <c r="A13" i="4"/>
  <c r="A14" i="4"/>
  <c r="B12" i="4"/>
  <c r="B13" i="4"/>
  <c r="B14" i="4"/>
  <c r="A11" i="4"/>
  <c r="A10" i="4"/>
  <c r="P39" i="1"/>
  <c r="M8" i="4" l="1"/>
  <c r="N8" i="4"/>
  <c r="P41" i="1"/>
  <c r="G7" i="4"/>
  <c r="I7" i="4"/>
  <c r="K7" i="4"/>
  <c r="E7" i="4"/>
  <c r="M7" i="4"/>
  <c r="N7" i="4"/>
  <c r="O39" i="1"/>
  <c r="P40" i="1" s="1"/>
  <c r="D43" i="4"/>
  <c r="C7" i="4" l="1"/>
  <c r="O41" i="1"/>
  <c r="B11" i="4"/>
  <c r="B10" i="4"/>
  <c r="Q39" i="1"/>
  <c r="D38" i="4" l="1"/>
  <c r="K8" i="4"/>
  <c r="I8" i="4"/>
  <c r="C8" i="4" s="1"/>
  <c r="G37" i="4"/>
  <c r="C37" i="4" s="1"/>
  <c r="Q41" i="1"/>
  <c r="G39" i="1" l="1"/>
  <c r="H39" i="1" l="1"/>
  <c r="Q40" i="1" l="1"/>
  <c r="F40" i="1"/>
  <c r="F41" i="1" s="1"/>
  <c r="C8" i="1" l="1"/>
</calcChain>
</file>

<file path=xl/sharedStrings.xml><?xml version="1.0" encoding="utf-8"?>
<sst xmlns="http://schemas.openxmlformats.org/spreadsheetml/2006/main" count="388" uniqueCount="114">
  <si>
    <t>Total Contract Upper Limit</t>
  </si>
  <si>
    <t>Contract</t>
  </si>
  <si>
    <t>Invoices</t>
  </si>
  <si>
    <t>A</t>
  </si>
  <si>
    <t>B</t>
  </si>
  <si>
    <t>D</t>
  </si>
  <si>
    <t>E</t>
  </si>
  <si>
    <t>F</t>
  </si>
  <si>
    <t>G</t>
  </si>
  <si>
    <t>I</t>
  </si>
  <si>
    <t>J</t>
  </si>
  <si>
    <t>K</t>
  </si>
  <si>
    <t>L</t>
  </si>
  <si>
    <t>Task Notice to Proceed Date</t>
  </si>
  <si>
    <t>Latest Approved Upper Limit $</t>
  </si>
  <si>
    <t>Invoiced to date for this task</t>
  </si>
  <si>
    <t>Task Completion Letter Date</t>
  </si>
  <si>
    <t>Invoice #</t>
  </si>
  <si>
    <t>Total Invoice</t>
  </si>
  <si>
    <t>Invoiced Amt.
(DBE)</t>
  </si>
  <si>
    <t xml:space="preserve">Running Total Invoiced to Date </t>
  </si>
  <si>
    <t/>
  </si>
  <si>
    <t>Remaining</t>
  </si>
  <si>
    <t>Column</t>
  </si>
  <si>
    <t>Instructions</t>
  </si>
  <si>
    <t>Assigned Task Number</t>
  </si>
  <si>
    <t>Approved Original Upper Limit Amount As Per The NTP</t>
  </si>
  <si>
    <t>Approved Original and/or the Approved Revised Upper Limit and or the  Approved Final Upper Limit</t>
  </si>
  <si>
    <t>Invoiced to date for task</t>
  </si>
  <si>
    <t>H</t>
  </si>
  <si>
    <t>The Invoice Number</t>
  </si>
  <si>
    <t>Invoiced amount Running Total Estimate</t>
  </si>
  <si>
    <t>Tollway Project Manager:</t>
  </si>
  <si>
    <t>Date Updated:</t>
  </si>
  <si>
    <t>Date Today:</t>
  </si>
  <si>
    <t>Notice to Proceed Date for this Task</t>
  </si>
  <si>
    <t>Consultant:</t>
  </si>
  <si>
    <t>Contract No:</t>
  </si>
  <si>
    <t>O</t>
  </si>
  <si>
    <t>Invoiced Amt.
(VOSB)</t>
  </si>
  <si>
    <t>Total Invoiced</t>
  </si>
  <si>
    <t>Contract Upper Limit</t>
  </si>
  <si>
    <t>Percentage (Total Contract)</t>
  </si>
  <si>
    <t>Percentage (Invoiced To Date)</t>
  </si>
  <si>
    <t>VOSB</t>
  </si>
  <si>
    <t>Current Allocation</t>
  </si>
  <si>
    <t>Commitment</t>
  </si>
  <si>
    <t>Category</t>
  </si>
  <si>
    <t>GOAL SUMMARY</t>
  </si>
  <si>
    <t>Remaining Unallocated</t>
  </si>
  <si>
    <t>Total Allocated</t>
  </si>
  <si>
    <t>Total</t>
  </si>
  <si>
    <t>PM Name</t>
  </si>
  <si>
    <t>XX-XX-XXXX</t>
  </si>
  <si>
    <t>C</t>
  </si>
  <si>
    <t>M</t>
  </si>
  <si>
    <t>N</t>
  </si>
  <si>
    <t>Description</t>
  </si>
  <si>
    <t>Anticipated Additional Fee needed to complete task</t>
  </si>
  <si>
    <r>
      <t xml:space="preserve">I = F </t>
    </r>
    <r>
      <rPr>
        <vertAlign val="subscript"/>
        <sz val="11"/>
        <rFont val="Calibri"/>
        <family val="2"/>
        <scheme val="minor"/>
      </rPr>
      <t>X</t>
    </r>
    <r>
      <rPr>
        <sz val="11"/>
        <rFont val="Calibri"/>
        <family val="2"/>
        <scheme val="minor"/>
      </rPr>
      <t xml:space="preserve"> + G </t>
    </r>
    <r>
      <rPr>
        <vertAlign val="subscript"/>
        <sz val="11"/>
        <rFont val="Calibri"/>
        <family val="2"/>
        <scheme val="minor"/>
      </rPr>
      <t>X - 1</t>
    </r>
  </si>
  <si>
    <t>xx-xx-xxxx</t>
  </si>
  <si>
    <t>Task Description</t>
  </si>
  <si>
    <t>Task No.</t>
  </si>
  <si>
    <t>Construction
Contract No.</t>
  </si>
  <si>
    <t>Construction Contract Number</t>
  </si>
  <si>
    <t>P</t>
  </si>
  <si>
    <t>Consultant Company Name</t>
  </si>
  <si>
    <t>UPON REQUEST CONTRACT BUDGET TRACKING LOG</t>
  </si>
  <si>
    <t>Prime Consultant Name</t>
  </si>
  <si>
    <t>Contract Percentage</t>
  </si>
  <si>
    <t>DBE</t>
  </si>
  <si>
    <r>
      <t>Working Task Running Total Estimate</t>
    </r>
    <r>
      <rPr>
        <sz val="11"/>
        <rFont val="Calibri"/>
        <family val="2"/>
        <scheme val="minor"/>
      </rPr>
      <t xml:space="preserve">, this Column is for the CUR to Estimate the Final Dollar Amount </t>
    </r>
  </si>
  <si>
    <r>
      <t>Contract Invoice Amount</t>
    </r>
    <r>
      <rPr>
        <sz val="11"/>
        <rFont val="Calibri"/>
        <family val="2"/>
        <scheme val="minor"/>
      </rPr>
      <t xml:space="preserve"> (Not Task Amount)</t>
    </r>
  </si>
  <si>
    <r>
      <t>Contract Invoice Amount</t>
    </r>
    <r>
      <rPr>
        <sz val="11"/>
        <rFont val="Calibri"/>
        <family val="2"/>
        <scheme val="minor"/>
      </rPr>
      <t xml:space="preserve"> (Not Task Amount) for DBE Only </t>
    </r>
  </si>
  <si>
    <r>
      <t>Contract Invoice Amount</t>
    </r>
    <r>
      <rPr>
        <sz val="11"/>
        <rFont val="Calibri"/>
        <family val="2"/>
        <scheme val="minor"/>
      </rPr>
      <t xml:space="preserve"> (Not Task Amount) for VOSB Only </t>
    </r>
  </si>
  <si>
    <t>Invoice Period</t>
  </si>
  <si>
    <t>By Task</t>
  </si>
  <si>
    <t>By Sub</t>
  </si>
  <si>
    <t>N/A</t>
  </si>
  <si>
    <t>Anticipated Additional
Task Need $</t>
  </si>
  <si>
    <t>Task Completion Date - closeout letter date</t>
  </si>
  <si>
    <t>Contract DBE commitment</t>
  </si>
  <si>
    <t>Contract VOSB commitment</t>
  </si>
  <si>
    <r>
      <t xml:space="preserve">P = M </t>
    </r>
    <r>
      <rPr>
        <vertAlign val="subscript"/>
        <sz val="11"/>
        <rFont val="Calibri"/>
        <family val="2"/>
        <scheme val="minor"/>
      </rPr>
      <t>X</t>
    </r>
    <r>
      <rPr>
        <sz val="11"/>
        <rFont val="Calibri"/>
        <family val="2"/>
        <scheme val="minor"/>
      </rPr>
      <t xml:space="preserve"> + P </t>
    </r>
    <r>
      <rPr>
        <vertAlign val="subscript"/>
        <sz val="11"/>
        <rFont val="Calibri"/>
        <family val="2"/>
        <scheme val="minor"/>
      </rPr>
      <t>X - 1</t>
    </r>
  </si>
  <si>
    <t>Sub Name 1</t>
  </si>
  <si>
    <t>Sub Name 2</t>
  </si>
  <si>
    <t>Sub Name 3</t>
  </si>
  <si>
    <t>Sub Name 4</t>
  </si>
  <si>
    <t>Sub Name 5</t>
  </si>
  <si>
    <t>Sub Name 6</t>
  </si>
  <si>
    <t>Sub Name 7</t>
  </si>
  <si>
    <t>Sub Name 8</t>
  </si>
  <si>
    <t>Sub Name 9</t>
  </si>
  <si>
    <t>Sub Name 10</t>
  </si>
  <si>
    <t>Original Approved Upper Limit $ from NTP</t>
  </si>
  <si>
    <t>Administration &amp; limted scope activities</t>
  </si>
  <si>
    <t>Cumulative Approved Task ULC ($)</t>
  </si>
  <si>
    <t>Current Allocated Percentage</t>
  </si>
  <si>
    <t>Sub Name 11</t>
  </si>
  <si>
    <t>Sub Name 12</t>
  </si>
  <si>
    <t>Sub Name 13</t>
  </si>
  <si>
    <t>Sub Name 14</t>
  </si>
  <si>
    <t>Sub Name 15</t>
  </si>
  <si>
    <t>Sub Name 16</t>
  </si>
  <si>
    <t>Sub Name 17</t>
  </si>
  <si>
    <t>Sub Name 18</t>
  </si>
  <si>
    <t>Sub Name 19</t>
  </si>
  <si>
    <t>Sub Name 20</t>
  </si>
  <si>
    <t>Current Consultant Upper Limit</t>
  </si>
  <si>
    <t>Allocated</t>
  </si>
  <si>
    <t>Invoiced</t>
  </si>
  <si>
    <t>DBE/VOSB Designation</t>
  </si>
  <si>
    <t>Current Invoiced</t>
  </si>
  <si>
    <t>Remaining to be Invoiced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</si>
</sst>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_(&quot;$&quot;* #,##0_);_(&quot;$&quot;* \(#,##0\);_(&quot;$&quot;* &quot;-&quot;??_);_(@_)"/>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1"/>
      <name val="Calibri"/>
      <family val="2"/>
      <scheme val="minor"/>
    </font>
    <font>
      <sz val="11"/>
      <color theme="3" tint="-0.24994659260841701"/>
      <name val="Calibri"/>
      <family val="2"/>
      <scheme val="minor"/>
    </font>
    <font>
      <b/>
      <sz val="11"/>
      <color rgb="FFC00000"/>
      <name val="Calibri"/>
      <family val="2"/>
      <scheme val="minor"/>
    </font>
    <font>
      <vertAlign val="subscript"/>
      <sz val="11"/>
      <name val="Calibri"/>
      <family val="2"/>
      <scheme val="minor"/>
    </font>
    <font>
      <sz val="8"/>
      <name val="Calibri"/>
      <family val="2"/>
      <scheme val="minor"/>
    </font>
    <font>
      <sz val="9"/>
      <color theme="1"/>
      <name val="Calibri"/>
      <family val="2"/>
      <scheme val="minor"/>
    </font>
    <font>
      <sz val="11"/>
      <color rgb="FF0000FF"/>
      <name val="Calibri"/>
      <family val="2"/>
      <scheme val="minor"/>
    </font>
    <font>
      <b/>
      <sz val="14"/>
      <color theme="1"/>
      <name val="Calibri"/>
      <family val="2"/>
      <scheme val="minor"/>
    </font>
    <font>
      <b/>
      <sz val="16"/>
      <color theme="1"/>
      <name val="Calibri"/>
      <family val="2"/>
      <scheme val="minor"/>
    </font>
    <font>
      <b/>
      <sz val="11"/>
      <color rgb="FF0000FF"/>
      <name val="Calibri"/>
      <family val="2"/>
      <scheme val="minor"/>
    </font>
    <font>
      <sz val="10"/>
      <name val="Calibri"/>
      <family val="2"/>
      <scheme val="minor"/>
    </font>
    <font>
      <sz val="10"/>
      <color theme="0"/>
      <name val="Calibri"/>
      <family val="2"/>
      <scheme val="minor"/>
    </font>
    <font>
      <b/>
      <sz val="11"/>
      <name val="Calibri"/>
      <family val="2"/>
      <scheme val="minor"/>
    </font>
    <font>
      <b/>
      <sz val="10"/>
      <color theme="1"/>
      <name val="Calibri"/>
      <family val="2"/>
      <scheme val="minor"/>
    </font>
    <font>
      <b/>
      <u/>
      <sz val="11"/>
      <color theme="1"/>
      <name val="Calibri"/>
      <family val="2"/>
      <scheme val="minor"/>
    </font>
    <font>
      <b/>
      <sz val="11"/>
      <color rgb="FFFF0000"/>
      <name val="Calibri"/>
      <family val="2"/>
      <scheme val="minor"/>
    </font>
    <font>
      <b/>
      <sz val="16"/>
      <color rgb="FFFF0000"/>
      <name val="Calibri"/>
      <family val="2"/>
      <scheme val="minor"/>
    </font>
    <font>
      <b/>
      <sz val="9"/>
      <name val="Calibri"/>
      <family val="2"/>
      <scheme val="minor"/>
    </font>
  </fonts>
  <fills count="8">
    <fill>
      <patternFill patternType="none"/>
    </fill>
    <fill>
      <patternFill patternType="gray125"/>
    </fill>
    <fill>
      <patternFill patternType="solid">
        <fgColor theme="1" tint="0.34998626667073579"/>
        <bgColor indexed="64"/>
      </patternFill>
    </fill>
    <fill>
      <patternFill patternType="solid">
        <fgColor theme="0" tint="-0.14996795556505021"/>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99FF66"/>
        <bgColor indexed="64"/>
      </patternFill>
    </fill>
    <fill>
      <patternFill patternType="solid">
        <fgColor theme="0"/>
        <bgColor indexed="64"/>
      </patternFill>
    </fill>
  </fills>
  <borders count="75">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double">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ck">
        <color rgb="FF00B0F0"/>
      </left>
      <right style="thick">
        <color rgb="FF00B0F0"/>
      </right>
      <top style="thick">
        <color rgb="FF00B0F0"/>
      </top>
      <bottom/>
      <diagonal/>
    </border>
    <border>
      <left style="thin">
        <color indexed="64"/>
      </left>
      <right/>
      <top style="double">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double">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bottom style="double">
        <color indexed="64"/>
      </bottom>
      <diagonal/>
    </border>
    <border>
      <left/>
      <right style="medium">
        <color indexed="64"/>
      </right>
      <top style="thin">
        <color indexed="64"/>
      </top>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ck">
        <color rgb="FF00B0F0"/>
      </left>
      <right style="thick">
        <color rgb="FF00B0F0"/>
      </right>
      <top/>
      <bottom style="thick">
        <color rgb="FF00B0F0"/>
      </bottom>
      <diagonal/>
    </border>
    <border>
      <left style="thick">
        <color theme="9"/>
      </left>
      <right/>
      <top style="thick">
        <color theme="9"/>
      </top>
      <bottom style="thick">
        <color theme="9"/>
      </bottom>
      <diagonal/>
    </border>
    <border>
      <left/>
      <right style="medium">
        <color indexed="64"/>
      </right>
      <top style="thick">
        <color theme="9"/>
      </top>
      <bottom style="thick">
        <color theme="9"/>
      </bottom>
      <diagonal/>
    </border>
    <border>
      <left style="medium">
        <color indexed="64"/>
      </left>
      <right/>
      <top style="thick">
        <color theme="9"/>
      </top>
      <bottom style="thick">
        <color theme="9"/>
      </bottom>
      <diagonal/>
    </border>
    <border>
      <left/>
      <right style="thick">
        <color theme="9"/>
      </right>
      <top style="thick">
        <color theme="9"/>
      </top>
      <bottom style="thick">
        <color theme="9"/>
      </bottom>
      <diagonal/>
    </border>
    <border>
      <left style="thick">
        <color rgb="FFFF0000"/>
      </left>
      <right style="thick">
        <color rgb="FFFF0000"/>
      </right>
      <top style="thick">
        <color rgb="FFFF0000"/>
      </top>
      <bottom style="thick">
        <color rgb="FFFF0000"/>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00B050"/>
      </left>
      <right style="thick">
        <color rgb="FF00B050"/>
      </right>
      <top style="thick">
        <color rgb="FF00B050"/>
      </top>
      <bottom style="thin">
        <color indexed="64"/>
      </bottom>
      <diagonal/>
    </border>
    <border>
      <left style="thick">
        <color rgb="FF00B050"/>
      </left>
      <right style="thick">
        <color rgb="FF00B050"/>
      </right>
      <top style="thin">
        <color indexed="64"/>
      </top>
      <bottom style="thin">
        <color indexed="64"/>
      </bottom>
      <diagonal/>
    </border>
    <border>
      <left style="thick">
        <color rgb="FF00B050"/>
      </left>
      <right style="thick">
        <color rgb="FF00B050"/>
      </right>
      <top style="thin">
        <color indexed="64"/>
      </top>
      <bottom style="thick">
        <color rgb="FF00B050"/>
      </bottom>
      <diagonal/>
    </border>
  </borders>
  <cellStyleXfs count="18">
    <xf numFmtId="0" fontId="0" fillId="0" borderId="0"/>
    <xf numFmtId="0" fontId="4" fillId="0" borderId="0"/>
    <xf numFmtId="0" fontId="5" fillId="0" borderId="0"/>
    <xf numFmtId="0" fontId="5" fillId="0" borderId="0"/>
    <xf numFmtId="0" fontId="5" fillId="0" borderId="0"/>
    <xf numFmtId="0" fontId="1" fillId="0" borderId="0"/>
    <xf numFmtId="0" fontId="1" fillId="0" borderId="0"/>
    <xf numFmtId="44" fontId="1" fillId="0" borderId="0" applyFont="0" applyFill="0" applyBorder="0" applyAlignment="0" applyProtection="0"/>
    <xf numFmtId="0" fontId="7" fillId="3" borderId="1" applyNumberFormat="0" applyAlignment="0" applyProtection="0"/>
    <xf numFmtId="0" fontId="1" fillId="0" borderId="0"/>
    <xf numFmtId="44"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cellStyleXfs>
  <cellXfs count="280">
    <xf numFmtId="0" fontId="0" fillId="0" borderId="0" xfId="0"/>
    <xf numFmtId="0" fontId="0" fillId="0" borderId="0" xfId="0" applyAlignment="1">
      <alignment vertical="center"/>
    </xf>
    <xf numFmtId="14" fontId="12" fillId="0" borderId="12" xfId="6" applyNumberFormat="1" applyFont="1" applyBorder="1" applyAlignment="1" applyProtection="1">
      <alignment horizontal="center" vertical="center"/>
      <protection locked="0"/>
    </xf>
    <xf numFmtId="14" fontId="12" fillId="0" borderId="2" xfId="6" applyNumberFormat="1" applyFont="1" applyBorder="1" applyAlignment="1" applyProtection="1">
      <alignment horizontal="center" vertical="center"/>
      <protection locked="0"/>
    </xf>
    <xf numFmtId="14" fontId="12" fillId="0" borderId="2" xfId="10" quotePrefix="1" applyNumberFormat="1" applyFont="1" applyFill="1" applyBorder="1" applyAlignment="1" applyProtection="1">
      <alignment horizontal="center"/>
      <protection locked="0"/>
    </xf>
    <xf numFmtId="44" fontId="12" fillId="0" borderId="2" xfId="13" applyFont="1" applyBorder="1" applyAlignment="1" applyProtection="1">
      <alignment vertical="center"/>
      <protection locked="0"/>
    </xf>
    <xf numFmtId="44" fontId="12" fillId="0" borderId="2" xfId="7" applyFont="1" applyFill="1" applyBorder="1" applyAlignment="1" applyProtection="1">
      <alignment vertical="center"/>
      <protection locked="0"/>
    </xf>
    <xf numFmtId="44" fontId="12" fillId="0" borderId="13" xfId="10" applyFont="1" applyFill="1" applyBorder="1" applyProtection="1">
      <protection locked="0"/>
    </xf>
    <xf numFmtId="44" fontId="12" fillId="0" borderId="2" xfId="7" applyFont="1" applyFill="1" applyBorder="1" applyProtection="1">
      <protection locked="0"/>
    </xf>
    <xf numFmtId="14" fontId="12" fillId="0" borderId="2" xfId="7" quotePrefix="1" applyNumberFormat="1" applyFont="1" applyFill="1" applyBorder="1" applyAlignment="1" applyProtection="1">
      <alignment horizontal="center"/>
      <protection locked="0"/>
    </xf>
    <xf numFmtId="44" fontId="12" fillId="0" borderId="8" xfId="13" applyFont="1" applyBorder="1" applyAlignment="1" applyProtection="1">
      <alignment vertical="center"/>
      <protection locked="0"/>
    </xf>
    <xf numFmtId="164" fontId="18" fillId="5" borderId="2" xfId="10" applyNumberFormat="1" applyFont="1" applyFill="1" applyBorder="1" applyAlignment="1" applyProtection="1">
      <alignment vertical="center"/>
    </xf>
    <xf numFmtId="164" fontId="18" fillId="5" borderId="2" xfId="10" applyNumberFormat="1" applyFont="1" applyFill="1" applyBorder="1" applyProtection="1"/>
    <xf numFmtId="14" fontId="12" fillId="0" borderId="13" xfId="7" quotePrefix="1" applyNumberFormat="1" applyFont="1" applyFill="1" applyBorder="1" applyAlignment="1" applyProtection="1">
      <alignment horizontal="center"/>
      <protection locked="0"/>
    </xf>
    <xf numFmtId="14" fontId="12" fillId="0" borderId="13" xfId="10" quotePrefix="1" applyNumberFormat="1" applyFont="1" applyFill="1" applyBorder="1" applyAlignment="1" applyProtection="1">
      <alignment horizontal="center"/>
      <protection locked="0"/>
    </xf>
    <xf numFmtId="165" fontId="12" fillId="7" borderId="7" xfId="13" applyNumberFormat="1" applyFont="1" applyFill="1" applyBorder="1" applyAlignment="1" applyProtection="1">
      <alignment horizontal="right" vertical="center"/>
      <protection locked="0"/>
    </xf>
    <xf numFmtId="9" fontId="12" fillId="7" borderId="7" xfId="12" applyFont="1" applyFill="1" applyBorder="1" applyAlignment="1" applyProtection="1">
      <alignment horizontal="right" vertical="center"/>
      <protection locked="0"/>
    </xf>
    <xf numFmtId="0" fontId="0" fillId="7" borderId="0" xfId="0" applyFill="1" applyAlignment="1">
      <alignment vertical="center"/>
    </xf>
    <xf numFmtId="164" fontId="0" fillId="7" borderId="0" xfId="0" applyNumberFormat="1" applyFill="1" applyAlignment="1">
      <alignment vertical="center"/>
    </xf>
    <xf numFmtId="0" fontId="2" fillId="7" borderId="0" xfId="9" applyFont="1" applyFill="1" applyAlignment="1">
      <alignment horizontal="left" vertical="center"/>
    </xf>
    <xf numFmtId="0" fontId="12" fillId="7" borderId="4" xfId="9" applyFont="1" applyFill="1" applyBorder="1" applyAlignment="1">
      <alignment vertical="center"/>
    </xf>
    <xf numFmtId="164" fontId="0" fillId="7" borderId="0" xfId="9" applyNumberFormat="1" applyFont="1" applyFill="1" applyAlignment="1">
      <alignment vertical="center"/>
    </xf>
    <xf numFmtId="0" fontId="0" fillId="7" borderId="0" xfId="9" applyFont="1" applyFill="1" applyAlignment="1">
      <alignment vertical="center"/>
    </xf>
    <xf numFmtId="164" fontId="16" fillId="7" borderId="0" xfId="1" applyNumberFormat="1" applyFont="1" applyFill="1" applyAlignment="1">
      <alignment vertical="center"/>
    </xf>
    <xf numFmtId="0" fontId="16" fillId="7" borderId="0" xfId="1" applyFont="1" applyFill="1" applyAlignment="1">
      <alignment vertical="center"/>
    </xf>
    <xf numFmtId="164" fontId="2" fillId="7" borderId="0" xfId="9" applyNumberFormat="1" applyFont="1" applyFill="1" applyAlignment="1">
      <alignment horizontal="right" vertical="center"/>
    </xf>
    <xf numFmtId="14" fontId="8" fillId="7" borderId="0" xfId="2" applyNumberFormat="1" applyFont="1" applyFill="1" applyAlignment="1">
      <alignment horizontal="left" vertical="center"/>
    </xf>
    <xf numFmtId="14" fontId="0" fillId="7" borderId="6" xfId="9" applyNumberFormat="1" applyFont="1" applyFill="1" applyBorder="1" applyAlignment="1">
      <alignment horizontal="left" vertical="center"/>
    </xf>
    <xf numFmtId="14" fontId="0" fillId="7" borderId="0" xfId="9" applyNumberFormat="1" applyFont="1" applyFill="1" applyAlignment="1">
      <alignment horizontal="left" vertical="center"/>
    </xf>
    <xf numFmtId="0" fontId="0" fillId="2" borderId="5" xfId="9" applyFont="1" applyFill="1" applyBorder="1" applyAlignment="1">
      <alignment horizontal="center" vertical="center" wrapText="1"/>
    </xf>
    <xf numFmtId="0" fontId="0" fillId="2" borderId="3" xfId="9" applyFont="1" applyFill="1" applyBorder="1" applyAlignment="1">
      <alignment horizontal="center" vertical="center" wrapText="1"/>
    </xf>
    <xf numFmtId="164" fontId="6" fillId="4" borderId="3" xfId="2" applyNumberFormat="1" applyFont="1" applyFill="1" applyBorder="1" applyAlignment="1">
      <alignment horizontal="center" vertical="center" wrapText="1"/>
    </xf>
    <xf numFmtId="0" fontId="6" fillId="4" borderId="3" xfId="2" applyFont="1" applyFill="1" applyBorder="1" applyAlignment="1">
      <alignment horizontal="center" vertical="center" wrapText="1"/>
    </xf>
    <xf numFmtId="0" fontId="0" fillId="2" borderId="5" xfId="9" applyFont="1" applyFill="1" applyBorder="1" applyAlignment="1">
      <alignment vertical="center"/>
    </xf>
    <xf numFmtId="9" fontId="0" fillId="0" borderId="0" xfId="12" applyFont="1" applyAlignment="1" applyProtection="1">
      <alignment vertical="center"/>
    </xf>
    <xf numFmtId="0" fontId="3" fillId="2" borderId="2" xfId="9" applyFont="1" applyFill="1" applyBorder="1" applyAlignment="1">
      <alignment horizontal="left" vertical="center"/>
    </xf>
    <xf numFmtId="0" fontId="3" fillId="2" borderId="2" xfId="9" applyFont="1" applyFill="1" applyBorder="1" applyAlignment="1">
      <alignment horizontal="center" vertical="center"/>
    </xf>
    <xf numFmtId="164" fontId="17" fillId="2" borderId="2" xfId="10" applyNumberFormat="1" applyFont="1" applyFill="1" applyBorder="1" applyAlignment="1" applyProtection="1">
      <alignment vertical="center"/>
    </xf>
    <xf numFmtId="44" fontId="17" fillId="2" borderId="2" xfId="10" applyFont="1" applyFill="1" applyBorder="1" applyAlignment="1" applyProtection="1">
      <alignment vertical="center"/>
    </xf>
    <xf numFmtId="0" fontId="3" fillId="2" borderId="2" xfId="9" applyFont="1" applyFill="1" applyBorder="1" applyAlignment="1">
      <alignment vertical="center"/>
    </xf>
    <xf numFmtId="0" fontId="0" fillId="2" borderId="2" xfId="9" applyFont="1" applyFill="1" applyBorder="1" applyAlignment="1">
      <alignment vertical="center"/>
    </xf>
    <xf numFmtId="37" fontId="16" fillId="2" borderId="2" xfId="10" applyNumberFormat="1" applyFont="1" applyFill="1" applyBorder="1" applyAlignment="1" applyProtection="1">
      <alignment horizontal="center" vertical="center"/>
    </xf>
    <xf numFmtId="164" fontId="16" fillId="2" borderId="2" xfId="10" applyNumberFormat="1" applyFont="1" applyFill="1" applyBorder="1" applyAlignment="1" applyProtection="1">
      <alignment vertical="center"/>
    </xf>
    <xf numFmtId="44" fontId="16" fillId="2" borderId="2" xfId="10" applyFont="1" applyFill="1" applyBorder="1" applyAlignment="1" applyProtection="1">
      <alignment vertical="center"/>
    </xf>
    <xf numFmtId="0" fontId="6" fillId="7" borderId="0" xfId="1" applyFont="1" applyFill="1" applyAlignment="1">
      <alignment vertical="center"/>
    </xf>
    <xf numFmtId="0" fontId="2" fillId="7" borderId="0" xfId="9" applyFont="1" applyFill="1" applyAlignment="1">
      <alignment horizontal="right" vertical="center"/>
    </xf>
    <xf numFmtId="164" fontId="2" fillId="7" borderId="0" xfId="9" applyNumberFormat="1" applyFont="1" applyFill="1" applyAlignment="1">
      <alignment vertical="center"/>
    </xf>
    <xf numFmtId="164" fontId="6" fillId="7" borderId="0" xfId="9" applyNumberFormat="1" applyFont="1" applyFill="1" applyAlignment="1">
      <alignment vertical="center"/>
    </xf>
    <xf numFmtId="164" fontId="6" fillId="7" borderId="0" xfId="1" applyNumberFormat="1" applyFont="1" applyFill="1" applyAlignment="1">
      <alignment vertical="center"/>
    </xf>
    <xf numFmtId="164" fontId="0" fillId="0" borderId="0" xfId="0" applyNumberFormat="1" applyAlignment="1">
      <alignment vertical="center"/>
    </xf>
    <xf numFmtId="8" fontId="0" fillId="7" borderId="0" xfId="9" applyNumberFormat="1" applyFont="1" applyFill="1" applyAlignment="1">
      <alignment vertical="center"/>
    </xf>
    <xf numFmtId="10" fontId="0" fillId="7" borderId="0" xfId="12" applyNumberFormat="1" applyFont="1" applyFill="1" applyAlignment="1" applyProtection="1">
      <alignment vertical="center"/>
    </xf>
    <xf numFmtId="10" fontId="6" fillId="7" borderId="0" xfId="12" applyNumberFormat="1" applyFont="1" applyFill="1" applyAlignment="1" applyProtection="1">
      <alignment vertical="center"/>
    </xf>
    <xf numFmtId="10" fontId="0" fillId="7" borderId="0" xfId="9" applyNumberFormat="1" applyFont="1" applyFill="1" applyAlignment="1">
      <alignment vertical="center"/>
    </xf>
    <xf numFmtId="44" fontId="0" fillId="7" borderId="0" xfId="9" applyNumberFormat="1" applyFont="1" applyFill="1" applyAlignment="1">
      <alignment horizontal="center" vertical="center"/>
    </xf>
    <xf numFmtId="0" fontId="20" fillId="7" borderId="17" xfId="9" applyFont="1" applyFill="1" applyBorder="1" applyAlignment="1">
      <alignment horizontal="center" vertical="center"/>
    </xf>
    <xf numFmtId="0" fontId="20" fillId="7" borderId="16" xfId="9" applyFont="1" applyFill="1" applyBorder="1" applyAlignment="1">
      <alignment vertical="center"/>
    </xf>
    <xf numFmtId="0" fontId="2" fillId="7" borderId="16" xfId="0" applyFont="1" applyFill="1" applyBorder="1" applyAlignment="1">
      <alignment vertical="center"/>
    </xf>
    <xf numFmtId="164" fontId="2" fillId="7" borderId="16" xfId="9" applyNumberFormat="1" applyFont="1" applyFill="1" applyBorder="1" applyAlignment="1">
      <alignment vertical="center"/>
    </xf>
    <xf numFmtId="0" fontId="2" fillId="7" borderId="16" xfId="9" applyFont="1" applyFill="1" applyBorder="1" applyAlignment="1">
      <alignment vertical="center"/>
    </xf>
    <xf numFmtId="0" fontId="20" fillId="7" borderId="16" xfId="9" applyFont="1" applyFill="1" applyBorder="1" applyAlignment="1">
      <alignment horizontal="center" vertical="center"/>
    </xf>
    <xf numFmtId="0" fontId="0" fillId="7" borderId="16" xfId="0" applyFill="1" applyBorder="1" applyAlignment="1">
      <alignment vertical="center"/>
    </xf>
    <xf numFmtId="0" fontId="16" fillId="7" borderId="16" xfId="1" applyFont="1" applyFill="1" applyBorder="1" applyAlignment="1">
      <alignment vertical="center"/>
    </xf>
    <xf numFmtId="164" fontId="16" fillId="7" borderId="26" xfId="1" applyNumberFormat="1" applyFont="1" applyFill="1" applyBorder="1" applyAlignment="1">
      <alignment vertical="center"/>
    </xf>
    <xf numFmtId="0" fontId="0" fillId="7" borderId="27" xfId="9" applyFont="1" applyFill="1" applyBorder="1" applyAlignment="1">
      <alignment horizontal="center" vertical="center"/>
    </xf>
    <xf numFmtId="0" fontId="0" fillId="7" borderId="0" xfId="9" applyFont="1" applyFill="1" applyAlignment="1">
      <alignment horizontal="center" vertical="center"/>
    </xf>
    <xf numFmtId="164" fontId="16" fillId="7" borderId="28" xfId="1" applyNumberFormat="1" applyFont="1" applyFill="1" applyBorder="1" applyAlignment="1">
      <alignment vertical="center"/>
    </xf>
    <xf numFmtId="0" fontId="0" fillId="7" borderId="0" xfId="9" applyFont="1" applyFill="1" applyAlignment="1">
      <alignment vertical="center" wrapText="1"/>
    </xf>
    <xf numFmtId="164" fontId="0" fillId="7" borderId="0" xfId="9" applyNumberFormat="1" applyFont="1" applyFill="1" applyAlignment="1">
      <alignment vertical="center" wrapText="1"/>
    </xf>
    <xf numFmtId="0" fontId="0" fillId="7" borderId="0" xfId="9" applyFont="1" applyFill="1" applyAlignment="1">
      <alignment horizontal="left" vertical="center" wrapText="1"/>
    </xf>
    <xf numFmtId="164" fontId="0" fillId="7" borderId="0" xfId="9" applyNumberFormat="1" applyFont="1" applyFill="1" applyAlignment="1">
      <alignment horizontal="left" vertical="center" wrapText="1"/>
    </xf>
    <xf numFmtId="0" fontId="0" fillId="7" borderId="15" xfId="9" applyFont="1" applyFill="1" applyBorder="1" applyAlignment="1">
      <alignment horizontal="center" vertical="center"/>
    </xf>
    <xf numFmtId="0" fontId="0" fillId="7" borderId="14" xfId="9" applyFont="1" applyFill="1" applyBorder="1" applyAlignment="1">
      <alignment horizontal="left" vertical="center"/>
    </xf>
    <xf numFmtId="0" fontId="0" fillId="7" borderId="14" xfId="0" applyFill="1" applyBorder="1" applyAlignment="1">
      <alignment vertical="center"/>
    </xf>
    <xf numFmtId="0" fontId="0" fillId="7" borderId="14" xfId="9" applyFont="1" applyFill="1" applyBorder="1" applyAlignment="1">
      <alignment vertical="center"/>
    </xf>
    <xf numFmtId="164" fontId="0" fillId="7" borderId="14" xfId="9" applyNumberFormat="1" applyFont="1" applyFill="1" applyBorder="1" applyAlignment="1">
      <alignment vertical="center"/>
    </xf>
    <xf numFmtId="0" fontId="0" fillId="7" borderId="14" xfId="0" applyFill="1" applyBorder="1" applyAlignment="1">
      <alignment horizontal="center" vertical="center"/>
    </xf>
    <xf numFmtId="0" fontId="16" fillId="7" borderId="14" xfId="1" applyFont="1" applyFill="1" applyBorder="1" applyAlignment="1">
      <alignment vertical="center"/>
    </xf>
    <xf numFmtId="164" fontId="16" fillId="7" borderId="29" xfId="1" applyNumberFormat="1" applyFont="1" applyFill="1" applyBorder="1" applyAlignment="1">
      <alignment vertical="center"/>
    </xf>
    <xf numFmtId="0" fontId="0" fillId="0" borderId="0" xfId="9" applyFont="1" applyAlignment="1">
      <alignment vertical="center"/>
    </xf>
    <xf numFmtId="164" fontId="0" fillId="0" borderId="0" xfId="9" applyNumberFormat="1" applyFont="1" applyAlignment="1">
      <alignment vertical="center"/>
    </xf>
    <xf numFmtId="0" fontId="16" fillId="0" borderId="0" xfId="1" applyFont="1" applyAlignment="1">
      <alignment vertical="center"/>
    </xf>
    <xf numFmtId="164" fontId="16" fillId="0" borderId="0" xfId="1" applyNumberFormat="1" applyFont="1" applyAlignment="1">
      <alignment vertical="center"/>
    </xf>
    <xf numFmtId="0" fontId="12" fillId="7" borderId="10" xfId="9" applyFont="1" applyFill="1" applyBorder="1" applyAlignment="1">
      <alignment vertical="center"/>
    </xf>
    <xf numFmtId="0" fontId="12" fillId="7" borderId="4" xfId="9" applyFont="1" applyFill="1" applyBorder="1" applyAlignment="1" applyProtection="1">
      <alignment vertical="center"/>
      <protection locked="0"/>
    </xf>
    <xf numFmtId="0" fontId="12" fillId="7" borderId="6" xfId="9" applyFont="1" applyFill="1" applyBorder="1" applyAlignment="1" applyProtection="1">
      <alignment vertical="center"/>
      <protection locked="0"/>
    </xf>
    <xf numFmtId="14" fontId="12" fillId="7" borderId="6" xfId="9" applyNumberFormat="1" applyFont="1" applyFill="1" applyBorder="1" applyAlignment="1" applyProtection="1">
      <alignment horizontal="left" vertical="center"/>
      <protection locked="0"/>
    </xf>
    <xf numFmtId="0" fontId="12" fillId="5" borderId="2" xfId="9" applyFont="1" applyFill="1" applyBorder="1" applyAlignment="1" applyProtection="1">
      <alignment horizontal="center" vertical="center"/>
      <protection locked="0"/>
    </xf>
    <xf numFmtId="0" fontId="12" fillId="5" borderId="2" xfId="9" applyFont="1" applyFill="1" applyBorder="1" applyAlignment="1" applyProtection="1">
      <alignment vertical="center" wrapText="1"/>
      <protection locked="0"/>
    </xf>
    <xf numFmtId="37" fontId="12" fillId="5" borderId="2" xfId="10" applyNumberFormat="1" applyFont="1" applyFill="1" applyBorder="1" applyAlignment="1" applyProtection="1">
      <alignment horizontal="center" vertical="center"/>
      <protection locked="0"/>
    </xf>
    <xf numFmtId="0" fontId="12" fillId="5" borderId="8" xfId="9" applyFont="1" applyFill="1" applyBorder="1" applyAlignment="1" applyProtection="1">
      <alignment horizontal="center" vertical="center"/>
      <protection locked="0"/>
    </xf>
    <xf numFmtId="0" fontId="12" fillId="5" borderId="8" xfId="9" applyFont="1" applyFill="1" applyBorder="1" applyAlignment="1" applyProtection="1">
      <alignment vertical="center" wrapText="1"/>
      <protection locked="0"/>
    </xf>
    <xf numFmtId="14" fontId="12" fillId="0" borderId="30" xfId="6" applyNumberFormat="1" applyFont="1" applyBorder="1" applyAlignment="1" applyProtection="1">
      <alignment horizontal="center" vertical="center"/>
      <protection locked="0"/>
    </xf>
    <xf numFmtId="164" fontId="18" fillId="5" borderId="8" xfId="10" applyNumberFormat="1" applyFont="1" applyFill="1" applyBorder="1" applyAlignment="1" applyProtection="1">
      <alignment vertical="center"/>
    </xf>
    <xf numFmtId="37" fontId="12" fillId="5" borderId="8" xfId="10" applyNumberFormat="1" applyFont="1" applyFill="1" applyBorder="1" applyAlignment="1" applyProtection="1">
      <alignment horizontal="center" vertical="center"/>
      <protection locked="0"/>
    </xf>
    <xf numFmtId="14" fontId="12" fillId="0" borderId="8" xfId="7" quotePrefix="1" applyNumberFormat="1" applyFont="1" applyFill="1" applyBorder="1" applyAlignment="1" applyProtection="1">
      <alignment horizontal="center" vertical="center"/>
      <protection locked="0"/>
    </xf>
    <xf numFmtId="14" fontId="12" fillId="0" borderId="31" xfId="7" quotePrefix="1" applyNumberFormat="1" applyFont="1" applyFill="1" applyBorder="1" applyAlignment="1" applyProtection="1">
      <alignment horizontal="center" vertical="center"/>
      <protection locked="0"/>
    </xf>
    <xf numFmtId="44" fontId="12" fillId="0" borderId="31" xfId="10" applyFont="1" applyFill="1" applyBorder="1" applyAlignment="1" applyProtection="1">
      <alignment vertical="center"/>
      <protection locked="0"/>
    </xf>
    <xf numFmtId="44" fontId="12" fillId="0" borderId="8" xfId="7" applyFont="1" applyFill="1" applyBorder="1" applyAlignment="1" applyProtection="1">
      <alignment vertical="center"/>
      <protection locked="0"/>
    </xf>
    <xf numFmtId="0" fontId="6" fillId="4" borderId="25" xfId="2" applyFont="1" applyFill="1" applyBorder="1" applyAlignment="1">
      <alignment horizontal="center" vertical="center" wrapText="1"/>
    </xf>
    <xf numFmtId="0" fontId="6" fillId="4" borderId="25" xfId="2" applyFont="1" applyFill="1" applyBorder="1" applyAlignment="1">
      <alignment vertical="center" wrapText="1"/>
    </xf>
    <xf numFmtId="164" fontId="6" fillId="4" borderId="25" xfId="2" applyNumberFormat="1" applyFont="1" applyFill="1" applyBorder="1" applyAlignment="1">
      <alignment horizontal="center" vertical="center" wrapText="1"/>
    </xf>
    <xf numFmtId="0" fontId="0" fillId="2" borderId="25" xfId="9" applyFont="1" applyFill="1" applyBorder="1" applyAlignment="1">
      <alignment horizontal="center" vertical="center" wrapText="1"/>
    </xf>
    <xf numFmtId="164" fontId="12" fillId="0" borderId="45" xfId="13" applyNumberFormat="1" applyFont="1" applyFill="1" applyBorder="1" applyAlignment="1" applyProtection="1">
      <alignment vertical="center"/>
      <protection locked="0"/>
    </xf>
    <xf numFmtId="164" fontId="12" fillId="0" borderId="47" xfId="13" applyNumberFormat="1" applyFont="1" applyFill="1" applyBorder="1" applyAlignment="1" applyProtection="1">
      <alignment vertical="center"/>
      <protection locked="0"/>
    </xf>
    <xf numFmtId="164" fontId="12" fillId="0" borderId="46" xfId="13" applyNumberFormat="1" applyFont="1" applyFill="1" applyBorder="1" applyAlignment="1" applyProtection="1">
      <alignment vertical="center"/>
      <protection locked="0"/>
    </xf>
    <xf numFmtId="164" fontId="12" fillId="0" borderId="48" xfId="13" applyNumberFormat="1" applyFont="1" applyFill="1" applyBorder="1" applyAlignment="1" applyProtection="1">
      <alignment vertical="center"/>
      <protection locked="0"/>
    </xf>
    <xf numFmtId="164" fontId="12" fillId="0" borderId="49" xfId="13" applyNumberFormat="1" applyFont="1" applyFill="1" applyBorder="1" applyAlignment="1" applyProtection="1">
      <alignment vertical="center"/>
      <protection locked="0"/>
    </xf>
    <xf numFmtId="164" fontId="12" fillId="0" borderId="50" xfId="13" applyNumberFormat="1" applyFont="1" applyFill="1" applyBorder="1" applyAlignment="1" applyProtection="1">
      <alignment vertical="center"/>
      <protection locked="0"/>
    </xf>
    <xf numFmtId="164" fontId="12" fillId="0" borderId="30" xfId="13" applyNumberFormat="1" applyFont="1" applyFill="1" applyBorder="1" applyAlignment="1" applyProtection="1">
      <alignment vertical="center"/>
      <protection locked="0"/>
    </xf>
    <xf numFmtId="164" fontId="12" fillId="0" borderId="12" xfId="13" applyNumberFormat="1" applyFont="1" applyFill="1" applyBorder="1" applyAlignment="1" applyProtection="1">
      <alignment vertical="center"/>
      <protection locked="0"/>
    </xf>
    <xf numFmtId="164" fontId="12" fillId="0" borderId="58" xfId="13" applyNumberFormat="1" applyFont="1" applyFill="1" applyBorder="1" applyAlignment="1" applyProtection="1">
      <alignment vertical="center"/>
      <protection locked="0"/>
    </xf>
    <xf numFmtId="0" fontId="13" fillId="7" borderId="0" xfId="0" applyFont="1" applyFill="1" applyAlignment="1">
      <alignment horizontal="center" vertical="center"/>
    </xf>
    <xf numFmtId="0" fontId="22" fillId="7" borderId="0" xfId="0" applyFont="1" applyFill="1" applyAlignment="1">
      <alignment horizontal="center" vertical="center"/>
    </xf>
    <xf numFmtId="0" fontId="2" fillId="4" borderId="26" xfId="0" applyFont="1" applyFill="1" applyBorder="1" applyAlignment="1">
      <alignment horizontal="center" vertical="center" wrapText="1"/>
    </xf>
    <xf numFmtId="0" fontId="11" fillId="4" borderId="28" xfId="0" applyFont="1" applyFill="1" applyBorder="1" applyAlignment="1">
      <alignment horizontal="right" vertical="center"/>
    </xf>
    <xf numFmtId="0" fontId="21" fillId="0" borderId="0" xfId="0" applyFont="1" applyAlignment="1">
      <alignment vertical="center"/>
    </xf>
    <xf numFmtId="0" fontId="2" fillId="4" borderId="60" xfId="0" applyFont="1" applyFill="1" applyBorder="1" applyAlignment="1">
      <alignment horizontal="center" vertical="center" wrapText="1"/>
    </xf>
    <xf numFmtId="0" fontId="11" fillId="4" borderId="55" xfId="0" applyFont="1" applyFill="1" applyBorder="1" applyAlignment="1">
      <alignment horizontal="right" vertical="center"/>
    </xf>
    <xf numFmtId="0" fontId="23" fillId="4" borderId="43" xfId="0" applyFont="1" applyFill="1" applyBorder="1" applyAlignment="1">
      <alignment horizontal="center" vertical="center"/>
    </xf>
    <xf numFmtId="0" fontId="23" fillId="4" borderId="44" xfId="0" applyFont="1" applyFill="1" applyBorder="1" applyAlignment="1">
      <alignment vertical="center"/>
    </xf>
    <xf numFmtId="10" fontId="6" fillId="4" borderId="52" xfId="12" applyNumberFormat="1" applyFont="1" applyFill="1" applyBorder="1" applyAlignment="1" applyProtection="1">
      <alignment horizontal="center" vertical="center"/>
    </xf>
    <xf numFmtId="10" fontId="6" fillId="4" borderId="44" xfId="12" applyNumberFormat="1" applyFont="1" applyFill="1" applyBorder="1" applyAlignment="1" applyProtection="1">
      <alignment horizontal="center" vertical="center"/>
    </xf>
    <xf numFmtId="10" fontId="6" fillId="4" borderId="43" xfId="12" applyNumberFormat="1" applyFont="1" applyFill="1" applyBorder="1" applyAlignment="1" applyProtection="1">
      <alignment horizontal="center" vertical="center"/>
    </xf>
    <xf numFmtId="10" fontId="6" fillId="4" borderId="35" xfId="12" applyNumberFormat="1" applyFont="1" applyFill="1" applyBorder="1" applyAlignment="1" applyProtection="1">
      <alignment horizontal="center" vertical="center"/>
    </xf>
    <xf numFmtId="0" fontId="6" fillId="0" borderId="0" xfId="0" applyFont="1" applyAlignment="1">
      <alignment vertical="center"/>
    </xf>
    <xf numFmtId="0" fontId="0" fillId="0" borderId="45" xfId="0" applyBorder="1" applyAlignment="1">
      <alignment horizontal="center" vertical="center"/>
    </xf>
    <xf numFmtId="49" fontId="0" fillId="0" borderId="46" xfId="0" applyNumberFormat="1" applyBorder="1" applyAlignment="1">
      <alignment vertical="center" wrapText="1"/>
    </xf>
    <xf numFmtId="164" fontId="0" fillId="0" borderId="51" xfId="13" applyNumberFormat="1" applyFont="1" applyFill="1" applyBorder="1" applyAlignment="1" applyProtection="1">
      <alignment vertical="center"/>
    </xf>
    <xf numFmtId="164" fontId="0" fillId="0" borderId="46" xfId="13" applyNumberFormat="1" applyFont="1" applyFill="1" applyBorder="1" applyAlignment="1" applyProtection="1">
      <alignment vertical="center"/>
    </xf>
    <xf numFmtId="164" fontId="12" fillId="0" borderId="45" xfId="13" applyNumberFormat="1" applyFont="1" applyFill="1" applyBorder="1" applyAlignment="1" applyProtection="1">
      <alignment vertical="center"/>
    </xf>
    <xf numFmtId="164" fontId="12" fillId="0" borderId="46" xfId="13" applyNumberFormat="1" applyFont="1" applyFill="1" applyBorder="1" applyAlignment="1" applyProtection="1">
      <alignment vertical="center"/>
    </xf>
    <xf numFmtId="164" fontId="12" fillId="0" borderId="30" xfId="13" applyNumberFormat="1" applyFont="1" applyFill="1" applyBorder="1" applyAlignment="1" applyProtection="1">
      <alignment vertical="center"/>
    </xf>
    <xf numFmtId="0" fontId="0" fillId="0" borderId="47" xfId="0" applyBorder="1" applyAlignment="1">
      <alignment horizontal="center" vertical="center"/>
    </xf>
    <xf numFmtId="0" fontId="0" fillId="0" borderId="48" xfId="0" applyBorder="1" applyAlignment="1">
      <alignment vertical="center" wrapText="1"/>
    </xf>
    <xf numFmtId="164" fontId="12" fillId="0" borderId="47" xfId="13" applyNumberFormat="1" applyFont="1" applyFill="1" applyBorder="1" applyAlignment="1" applyProtection="1">
      <alignment vertical="center"/>
    </xf>
    <xf numFmtId="164" fontId="12" fillId="0" borderId="48" xfId="13" applyNumberFormat="1" applyFont="1" applyFill="1" applyBorder="1" applyAlignment="1" applyProtection="1">
      <alignment vertical="center"/>
    </xf>
    <xf numFmtId="164" fontId="12" fillId="0" borderId="12" xfId="13" applyNumberFormat="1" applyFont="1" applyFill="1" applyBorder="1" applyAlignment="1" applyProtection="1">
      <alignment vertical="center"/>
    </xf>
    <xf numFmtId="0" fontId="0" fillId="0" borderId="49" xfId="0" applyBorder="1" applyAlignment="1">
      <alignment horizontal="center" vertical="center"/>
    </xf>
    <xf numFmtId="0" fontId="0" fillId="0" borderId="50" xfId="0" applyBorder="1" applyAlignment="1">
      <alignment vertical="center" wrapText="1"/>
    </xf>
    <xf numFmtId="164" fontId="0" fillId="0" borderId="49" xfId="13" applyNumberFormat="1" applyFont="1" applyFill="1" applyBorder="1" applyAlignment="1" applyProtection="1">
      <alignment vertical="center"/>
    </xf>
    <xf numFmtId="164" fontId="0" fillId="0" borderId="50" xfId="13" applyNumberFormat="1" applyFont="1" applyFill="1" applyBorder="1" applyAlignment="1" applyProtection="1">
      <alignment vertical="center"/>
    </xf>
    <xf numFmtId="164" fontId="12" fillId="0" borderId="49" xfId="13" applyNumberFormat="1" applyFont="1" applyFill="1" applyBorder="1" applyAlignment="1" applyProtection="1">
      <alignment vertical="center"/>
    </xf>
    <xf numFmtId="164" fontId="12" fillId="0" borderId="50" xfId="13" applyNumberFormat="1" applyFont="1" applyFill="1" applyBorder="1" applyAlignment="1" applyProtection="1">
      <alignment vertical="center"/>
    </xf>
    <xf numFmtId="164" fontId="12" fillId="0" borderId="58" xfId="13" applyNumberFormat="1" applyFont="1" applyFill="1" applyBorder="1" applyAlignment="1" applyProtection="1">
      <alignment vertical="center"/>
    </xf>
    <xf numFmtId="0" fontId="2" fillId="0" borderId="0" xfId="0" applyFont="1" applyAlignment="1">
      <alignment vertical="center"/>
    </xf>
    <xf numFmtId="0" fontId="19" fillId="0" borderId="0" xfId="0" applyFont="1" applyAlignment="1">
      <alignment horizontal="center" vertical="center" wrapText="1"/>
    </xf>
    <xf numFmtId="0" fontId="2" fillId="0" borderId="0" xfId="0" applyFont="1" applyAlignment="1">
      <alignment horizontal="center" vertical="center" wrapText="1"/>
    </xf>
    <xf numFmtId="0" fontId="2" fillId="4" borderId="20" xfId="0" applyFont="1" applyFill="1" applyBorder="1" applyAlignment="1">
      <alignment vertical="center"/>
    </xf>
    <xf numFmtId="0" fontId="2" fillId="4" borderId="18" xfId="0" applyFont="1" applyFill="1" applyBorder="1" applyAlignment="1">
      <alignment horizontal="center" vertical="center" wrapText="1"/>
    </xf>
    <xf numFmtId="0" fontId="19" fillId="4" borderId="19" xfId="0" applyFont="1" applyFill="1" applyBorder="1" applyAlignment="1">
      <alignment horizontal="center" vertical="center" wrapText="1"/>
    </xf>
    <xf numFmtId="0" fontId="19" fillId="4" borderId="53" xfId="0" applyFont="1" applyFill="1" applyBorder="1" applyAlignment="1">
      <alignment horizontal="center" vertical="center" wrapText="1"/>
    </xf>
    <xf numFmtId="10" fontId="0" fillId="0" borderId="0" xfId="12" applyNumberFormat="1" applyFont="1" applyFill="1" applyBorder="1" applyAlignment="1" applyProtection="1">
      <alignment horizontal="right" vertical="center"/>
    </xf>
    <xf numFmtId="10" fontId="0" fillId="0" borderId="0" xfId="0" applyNumberFormat="1" applyAlignment="1">
      <alignment horizontal="right" vertical="center"/>
    </xf>
    <xf numFmtId="0" fontId="0" fillId="0" borderId="17" xfId="0" applyBorder="1" applyAlignment="1">
      <alignment vertical="center"/>
    </xf>
    <xf numFmtId="10" fontId="0" fillId="0" borderId="21" xfId="0" applyNumberFormat="1" applyBorder="1" applyAlignment="1">
      <alignment horizontal="right" vertical="center"/>
    </xf>
    <xf numFmtId="10" fontId="0" fillId="0" borderId="21" xfId="12" applyNumberFormat="1" applyFont="1" applyFill="1" applyBorder="1" applyAlignment="1" applyProtection="1">
      <alignment horizontal="right" vertical="center"/>
    </xf>
    <xf numFmtId="10" fontId="0" fillId="0" borderId="24" xfId="12" applyNumberFormat="1" applyFont="1" applyFill="1" applyBorder="1" applyAlignment="1" applyProtection="1">
      <alignment horizontal="right" vertical="center"/>
    </xf>
    <xf numFmtId="0" fontId="0" fillId="0" borderId="15" xfId="0" applyBorder="1" applyAlignment="1">
      <alignment vertical="center"/>
    </xf>
    <xf numFmtId="10" fontId="0" fillId="0" borderId="23" xfId="0" applyNumberFormat="1" applyBorder="1" applyAlignment="1">
      <alignment horizontal="right" vertical="center"/>
    </xf>
    <xf numFmtId="10" fontId="0" fillId="0" borderId="23" xfId="12" applyNumberFormat="1" applyFont="1" applyFill="1" applyBorder="1" applyAlignment="1" applyProtection="1">
      <alignment horizontal="right" vertical="center"/>
    </xf>
    <xf numFmtId="10" fontId="0" fillId="0" borderId="22" xfId="12" applyNumberFormat="1" applyFont="1" applyFill="1" applyBorder="1" applyAlignment="1" applyProtection="1">
      <alignment horizontal="right" vertical="center"/>
    </xf>
    <xf numFmtId="0" fontId="6" fillId="0" borderId="0" xfId="0" applyFont="1" applyAlignment="1">
      <alignment horizontal="right" vertical="center"/>
    </xf>
    <xf numFmtId="164" fontId="6" fillId="0" borderId="0" xfId="13" applyNumberFormat="1" applyFont="1" applyFill="1" applyBorder="1" applyAlignment="1" applyProtection="1">
      <alignment vertical="center"/>
    </xf>
    <xf numFmtId="164" fontId="6" fillId="0" borderId="0" xfId="0" applyNumberFormat="1" applyFont="1" applyAlignment="1">
      <alignment vertical="center"/>
    </xf>
    <xf numFmtId="0" fontId="6" fillId="0" borderId="0" xfId="0" quotePrefix="1" applyFont="1" applyAlignment="1">
      <alignment horizontal="left" vertical="center"/>
    </xf>
    <xf numFmtId="0" fontId="18" fillId="0" borderId="0" xfId="0" applyFont="1" applyAlignment="1">
      <alignment vertical="center"/>
    </xf>
    <xf numFmtId="0" fontId="11" fillId="4" borderId="0" xfId="0" applyFont="1" applyFill="1" applyAlignment="1">
      <alignment horizontal="right" vertical="center"/>
    </xf>
    <xf numFmtId="164" fontId="0" fillId="0" borderId="30" xfId="13" applyNumberFormat="1" applyFont="1" applyFill="1" applyBorder="1" applyAlignment="1" applyProtection="1">
      <alignment vertical="center"/>
    </xf>
    <xf numFmtId="0" fontId="13" fillId="7" borderId="0" xfId="0" applyFont="1" applyFill="1" applyAlignment="1">
      <alignment vertical="center"/>
    </xf>
    <xf numFmtId="164" fontId="12" fillId="0" borderId="63" xfId="13" applyNumberFormat="1" applyFont="1" applyFill="1" applyBorder="1" applyAlignment="1" applyProtection="1">
      <alignment vertical="center"/>
    </xf>
    <xf numFmtId="164" fontId="12" fillId="0" borderId="61" xfId="13" applyNumberFormat="1" applyFont="1" applyFill="1" applyBorder="1" applyAlignment="1" applyProtection="1">
      <alignment vertical="center"/>
    </xf>
    <xf numFmtId="164" fontId="12" fillId="0" borderId="62" xfId="13" applyNumberFormat="1" applyFont="1" applyFill="1" applyBorder="1" applyAlignment="1" applyProtection="1">
      <alignment vertical="center"/>
    </xf>
    <xf numFmtId="164" fontId="12" fillId="0" borderId="34" xfId="13" applyNumberFormat="1" applyFont="1" applyFill="1" applyBorder="1" applyAlignment="1" applyProtection="1">
      <alignment vertical="center"/>
    </xf>
    <xf numFmtId="164" fontId="12" fillId="0" borderId="40" xfId="13" applyNumberFormat="1" applyFont="1" applyFill="1" applyBorder="1" applyAlignment="1" applyProtection="1">
      <alignment vertical="center"/>
    </xf>
    <xf numFmtId="164" fontId="12" fillId="0" borderId="69" xfId="13" applyNumberFormat="1" applyFont="1" applyFill="1" applyBorder="1" applyAlignment="1" applyProtection="1">
      <alignment vertical="center"/>
    </xf>
    <xf numFmtId="164" fontId="12" fillId="0" borderId="6" xfId="13" applyNumberFormat="1" applyFont="1" applyFill="1" applyBorder="1" applyAlignment="1" applyProtection="1">
      <alignment vertical="center"/>
    </xf>
    <xf numFmtId="164" fontId="12" fillId="0" borderId="70" xfId="13" applyNumberFormat="1" applyFont="1" applyFill="1" applyBorder="1" applyAlignment="1" applyProtection="1">
      <alignment vertical="center"/>
    </xf>
    <xf numFmtId="164" fontId="12" fillId="0" borderId="72" xfId="13" applyNumberFormat="1" applyFont="1" applyFill="1" applyBorder="1" applyAlignment="1" applyProtection="1">
      <alignment vertical="center"/>
    </xf>
    <xf numFmtId="164" fontId="12" fillId="0" borderId="71" xfId="13" applyNumberFormat="1" applyFont="1" applyFill="1" applyBorder="1" applyAlignment="1" applyProtection="1">
      <alignment vertical="center"/>
    </xf>
    <xf numFmtId="164" fontId="12" fillId="0" borderId="51" xfId="13" applyNumberFormat="1" applyFont="1" applyFill="1" applyBorder="1" applyAlignment="1" applyProtection="1">
      <alignment vertical="center"/>
    </xf>
    <xf numFmtId="164" fontId="12" fillId="0" borderId="73" xfId="13" applyNumberFormat="1" applyFont="1" applyFill="1" applyBorder="1" applyAlignment="1" applyProtection="1">
      <alignment vertical="center"/>
    </xf>
    <xf numFmtId="164" fontId="12" fillId="0" borderId="31" xfId="13" applyNumberFormat="1" applyFont="1" applyFill="1" applyBorder="1" applyAlignment="1" applyProtection="1">
      <alignment vertical="center"/>
    </xf>
    <xf numFmtId="164" fontId="12" fillId="0" borderId="64" xfId="13" applyNumberFormat="1" applyFont="1" applyFill="1" applyBorder="1" applyAlignment="1" applyProtection="1">
      <alignment vertical="center"/>
    </xf>
    <xf numFmtId="164" fontId="12" fillId="0" borderId="39" xfId="13" applyNumberFormat="1" applyFont="1" applyFill="1" applyBorder="1" applyAlignment="1" applyProtection="1">
      <alignment vertical="center"/>
    </xf>
    <xf numFmtId="164" fontId="12" fillId="0" borderId="74" xfId="13" applyNumberFormat="1" applyFont="1" applyFill="1" applyBorder="1" applyAlignment="1" applyProtection="1">
      <alignment vertical="center"/>
    </xf>
    <xf numFmtId="164" fontId="12" fillId="0" borderId="13" xfId="13" applyNumberFormat="1" applyFont="1" applyFill="1" applyBorder="1" applyAlignment="1" applyProtection="1">
      <alignment vertical="center"/>
    </xf>
    <xf numFmtId="165" fontId="12" fillId="7" borderId="7" xfId="13" applyNumberFormat="1" applyFont="1" applyFill="1" applyBorder="1" applyAlignment="1" applyProtection="1">
      <alignment horizontal="right" vertical="center"/>
    </xf>
    <xf numFmtId="0" fontId="12" fillId="7" borderId="6" xfId="9" applyFont="1" applyFill="1" applyBorder="1" applyAlignment="1">
      <alignment vertical="center"/>
    </xf>
    <xf numFmtId="9" fontId="12" fillId="7" borderId="7" xfId="12" applyFont="1" applyFill="1" applyBorder="1" applyAlignment="1" applyProtection="1">
      <alignment horizontal="right" vertical="center"/>
    </xf>
    <xf numFmtId="14" fontId="12" fillId="7" borderId="6" xfId="9" applyNumberFormat="1" applyFont="1" applyFill="1" applyBorder="1" applyAlignment="1">
      <alignment horizontal="left" vertical="center"/>
    </xf>
    <xf numFmtId="0" fontId="12" fillId="5" borderId="8" xfId="9" applyFont="1" applyFill="1" applyBorder="1" applyAlignment="1">
      <alignment horizontal="center" vertical="center"/>
    </xf>
    <xf numFmtId="0" fontId="12" fillId="5" borderId="8" xfId="9" applyFont="1" applyFill="1" applyBorder="1" applyAlignment="1">
      <alignment vertical="center" wrapText="1"/>
    </xf>
    <xf numFmtId="14" fontId="12" fillId="0" borderId="30" xfId="6" applyNumberFormat="1" applyFont="1" applyBorder="1" applyAlignment="1">
      <alignment horizontal="center" vertical="center"/>
    </xf>
    <xf numFmtId="44" fontId="12" fillId="0" borderId="8" xfId="13" applyFont="1" applyBorder="1" applyAlignment="1" applyProtection="1">
      <alignment vertical="center"/>
    </xf>
    <xf numFmtId="37" fontId="12" fillId="5" borderId="8" xfId="10" applyNumberFormat="1" applyFont="1" applyFill="1" applyBorder="1" applyAlignment="1" applyProtection="1">
      <alignment horizontal="center" vertical="center"/>
    </xf>
    <xf numFmtId="14" fontId="12" fillId="0" borderId="8" xfId="7" quotePrefix="1" applyNumberFormat="1" applyFont="1" applyFill="1" applyBorder="1" applyAlignment="1" applyProtection="1">
      <alignment horizontal="center" vertical="center"/>
    </xf>
    <xf numFmtId="14" fontId="12" fillId="0" borderId="31" xfId="7" quotePrefix="1" applyNumberFormat="1" applyFont="1" applyFill="1" applyBorder="1" applyAlignment="1" applyProtection="1">
      <alignment horizontal="center" vertical="center"/>
    </xf>
    <xf numFmtId="44" fontId="12" fillId="0" borderId="31" xfId="10" applyFont="1" applyFill="1" applyBorder="1" applyAlignment="1" applyProtection="1">
      <alignment vertical="center"/>
    </xf>
    <xf numFmtId="44" fontId="12" fillId="0" borderId="8" xfId="7" applyFont="1" applyFill="1" applyBorder="1" applyAlignment="1" applyProtection="1">
      <alignment vertical="center"/>
    </xf>
    <xf numFmtId="0" fontId="12" fillId="5" borderId="2" xfId="9" applyFont="1" applyFill="1" applyBorder="1" applyAlignment="1">
      <alignment horizontal="center" vertical="center"/>
    </xf>
    <xf numFmtId="0" fontId="12" fillId="5" borderId="2" xfId="9" applyFont="1" applyFill="1" applyBorder="1" applyAlignment="1">
      <alignment vertical="center" wrapText="1"/>
    </xf>
    <xf numFmtId="14" fontId="12" fillId="0" borderId="12" xfId="6" applyNumberFormat="1" applyFont="1" applyBorder="1" applyAlignment="1">
      <alignment horizontal="center" vertical="center"/>
    </xf>
    <xf numFmtId="44" fontId="12" fillId="0" borderId="2" xfId="13" applyFont="1" applyBorder="1" applyAlignment="1" applyProtection="1">
      <alignment vertical="center"/>
    </xf>
    <xf numFmtId="37" fontId="12" fillId="5" borderId="2" xfId="10" applyNumberFormat="1" applyFont="1" applyFill="1" applyBorder="1" applyAlignment="1" applyProtection="1">
      <alignment horizontal="center" vertical="center"/>
    </xf>
    <xf numFmtId="14" fontId="12" fillId="0" borderId="2" xfId="7" quotePrefix="1" applyNumberFormat="1" applyFont="1" applyFill="1" applyBorder="1" applyAlignment="1" applyProtection="1">
      <alignment horizontal="center"/>
    </xf>
    <xf numFmtId="14" fontId="12" fillId="0" borderId="13" xfId="7" quotePrefix="1" applyNumberFormat="1" applyFont="1" applyFill="1" applyBorder="1" applyAlignment="1" applyProtection="1">
      <alignment horizontal="center"/>
    </xf>
    <xf numFmtId="44" fontId="12" fillId="0" borderId="13" xfId="10" applyFont="1" applyFill="1" applyBorder="1" applyProtection="1"/>
    <xf numFmtId="44" fontId="12" fillId="0" borderId="2" xfId="7" applyFont="1" applyFill="1" applyBorder="1" applyProtection="1"/>
    <xf numFmtId="44" fontId="12" fillId="0" borderId="2" xfId="7" applyFont="1" applyFill="1" applyBorder="1" applyAlignment="1" applyProtection="1">
      <alignment vertical="center"/>
    </xf>
    <xf numFmtId="14" fontId="12" fillId="0" borderId="2" xfId="6" applyNumberFormat="1" applyFont="1" applyBorder="1" applyAlignment="1">
      <alignment horizontal="center" vertical="center"/>
    </xf>
    <xf numFmtId="14" fontId="12" fillId="0" borderId="2" xfId="10" quotePrefix="1" applyNumberFormat="1" applyFont="1" applyFill="1" applyBorder="1" applyAlignment="1" applyProtection="1">
      <alignment horizontal="center"/>
    </xf>
    <xf numFmtId="14" fontId="12" fillId="0" borderId="13" xfId="10" quotePrefix="1" applyNumberFormat="1" applyFont="1" applyFill="1" applyBorder="1" applyAlignment="1" applyProtection="1">
      <alignment horizontal="center"/>
    </xf>
    <xf numFmtId="0" fontId="0" fillId="5" borderId="45" xfId="0" applyFill="1" applyBorder="1" applyAlignment="1">
      <alignment horizontal="center" vertical="center"/>
    </xf>
    <xf numFmtId="49" fontId="0" fillId="5" borderId="46" xfId="0" applyNumberFormat="1" applyFill="1" applyBorder="1" applyAlignment="1">
      <alignment vertical="center" wrapText="1"/>
    </xf>
    <xf numFmtId="164" fontId="0" fillId="5" borderId="51" xfId="13" applyNumberFormat="1" applyFont="1" applyFill="1" applyBorder="1" applyAlignment="1" applyProtection="1">
      <alignment vertical="center"/>
    </xf>
    <xf numFmtId="164" fontId="0" fillId="5" borderId="46" xfId="13" applyNumberFormat="1" applyFont="1" applyFill="1" applyBorder="1" applyAlignment="1" applyProtection="1">
      <alignment vertical="center"/>
    </xf>
    <xf numFmtId="0" fontId="0" fillId="5" borderId="47" xfId="0" applyFill="1" applyBorder="1" applyAlignment="1">
      <alignment horizontal="center" vertical="center"/>
    </xf>
    <xf numFmtId="0" fontId="0" fillId="5" borderId="48" xfId="0" applyFill="1" applyBorder="1" applyAlignment="1">
      <alignment vertical="center" wrapText="1"/>
    </xf>
    <xf numFmtId="0" fontId="0" fillId="5" borderId="49" xfId="0" applyFill="1" applyBorder="1" applyAlignment="1">
      <alignment horizontal="center" vertical="center"/>
    </xf>
    <xf numFmtId="0" fontId="0" fillId="5" borderId="50" xfId="0" applyFill="1" applyBorder="1" applyAlignment="1">
      <alignment vertical="center" wrapText="1"/>
    </xf>
    <xf numFmtId="164" fontId="0" fillId="5" borderId="49" xfId="13" applyNumberFormat="1" applyFont="1" applyFill="1" applyBorder="1" applyAlignment="1" applyProtection="1">
      <alignment vertical="center"/>
    </xf>
    <xf numFmtId="164" fontId="0" fillId="5" borderId="50" xfId="13" applyNumberFormat="1" applyFont="1" applyFill="1" applyBorder="1" applyAlignment="1" applyProtection="1">
      <alignment vertical="center"/>
    </xf>
    <xf numFmtId="0" fontId="1" fillId="4" borderId="32" xfId="2" applyFont="1" applyFill="1" applyBorder="1" applyAlignment="1">
      <alignment horizontal="center" vertical="center" wrapText="1"/>
    </xf>
    <xf numFmtId="0" fontId="1" fillId="4" borderId="33" xfId="2" applyFont="1" applyFill="1" applyBorder="1" applyAlignment="1">
      <alignment horizontal="center" vertical="center" wrapText="1"/>
    </xf>
    <xf numFmtId="0" fontId="14" fillId="7" borderId="0" xfId="0" applyFont="1" applyFill="1" applyAlignment="1">
      <alignment horizontal="center"/>
    </xf>
    <xf numFmtId="0" fontId="12" fillId="7" borderId="6" xfId="9" applyFont="1" applyFill="1" applyBorder="1" applyAlignment="1">
      <alignment horizontal="left" vertical="center"/>
    </xf>
    <xf numFmtId="0" fontId="2" fillId="6" borderId="3" xfId="9" applyFont="1" applyFill="1" applyBorder="1" applyAlignment="1">
      <alignment horizontal="center" vertical="center"/>
    </xf>
    <xf numFmtId="0" fontId="2" fillId="6" borderId="9" xfId="9" applyFont="1" applyFill="1" applyBorder="1" applyAlignment="1">
      <alignment horizontal="center" vertical="center"/>
    </xf>
    <xf numFmtId="0" fontId="2" fillId="6" borderId="10" xfId="9" applyFont="1" applyFill="1" applyBorder="1" applyAlignment="1">
      <alignment horizontal="center" vertical="center"/>
    </xf>
    <xf numFmtId="0" fontId="2" fillId="6" borderId="11" xfId="9" applyFont="1" applyFill="1" applyBorder="1" applyAlignment="1">
      <alignment horizontal="center" vertical="center"/>
    </xf>
    <xf numFmtId="0" fontId="6" fillId="4" borderId="9" xfId="2" applyFont="1" applyFill="1" applyBorder="1" applyAlignment="1">
      <alignment horizontal="center" vertical="center" wrapText="1"/>
    </xf>
    <xf numFmtId="0" fontId="6" fillId="4" borderId="11" xfId="2" applyFont="1" applyFill="1" applyBorder="1" applyAlignment="1">
      <alignment horizontal="center" vertical="center" wrapText="1"/>
    </xf>
    <xf numFmtId="0" fontId="22" fillId="7" borderId="0" xfId="0" applyFont="1" applyFill="1" applyAlignment="1">
      <alignment horizontal="center" vertical="center"/>
    </xf>
    <xf numFmtId="0" fontId="2" fillId="4" borderId="37"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59" xfId="0" applyFont="1" applyFill="1" applyBorder="1" applyAlignment="1">
      <alignment horizontal="center" vertical="center" wrapText="1"/>
    </xf>
    <xf numFmtId="0" fontId="2" fillId="4" borderId="17"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xf>
    <xf numFmtId="0" fontId="2" fillId="4" borderId="28" xfId="0" applyFont="1" applyFill="1" applyBorder="1" applyAlignment="1">
      <alignment horizontal="center" vertical="center"/>
    </xf>
    <xf numFmtId="0" fontId="15" fillId="4" borderId="37" xfId="0" applyFont="1" applyFill="1" applyBorder="1" applyAlignment="1">
      <alignment horizontal="center" vertical="center" wrapText="1"/>
    </xf>
    <xf numFmtId="0" fontId="15" fillId="4" borderId="38" xfId="0" applyFont="1" applyFill="1" applyBorder="1" applyAlignment="1">
      <alignment horizontal="center" vertical="center" wrapText="1"/>
    </xf>
    <xf numFmtId="0" fontId="15" fillId="4" borderId="57" xfId="0" applyFont="1" applyFill="1" applyBorder="1" applyAlignment="1">
      <alignment horizontal="center" vertical="center" wrapText="1"/>
    </xf>
    <xf numFmtId="0" fontId="12" fillId="7" borderId="59" xfId="0" applyFont="1" applyFill="1" applyBorder="1" applyAlignment="1">
      <alignment horizontal="center" vertical="center" wrapText="1"/>
    </xf>
    <xf numFmtId="0" fontId="12" fillId="7" borderId="56" xfId="0" applyFont="1" applyFill="1" applyBorder="1" applyAlignment="1">
      <alignment horizontal="center" vertical="center" wrapText="1"/>
    </xf>
    <xf numFmtId="0" fontId="12" fillId="7" borderId="39"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40" xfId="0" applyFont="1" applyFill="1" applyBorder="1" applyAlignment="1">
      <alignment horizontal="center" vertical="center" wrapText="1"/>
    </xf>
    <xf numFmtId="164" fontId="0" fillId="7" borderId="65" xfId="13" applyNumberFormat="1" applyFont="1" applyFill="1" applyBorder="1" applyAlignment="1" applyProtection="1">
      <alignment horizontal="center" vertical="center"/>
    </xf>
    <xf numFmtId="164" fontId="0" fillId="7" borderId="66" xfId="13" applyNumberFormat="1" applyFont="1" applyFill="1" applyBorder="1" applyAlignment="1" applyProtection="1">
      <alignment horizontal="center" vertical="center"/>
    </xf>
    <xf numFmtId="164" fontId="12" fillId="7" borderId="67" xfId="13" applyNumberFormat="1" applyFont="1" applyFill="1" applyBorder="1" applyAlignment="1" applyProtection="1">
      <alignment horizontal="center" vertical="center"/>
    </xf>
    <xf numFmtId="164" fontId="12" fillId="7" borderId="66" xfId="13" applyNumberFormat="1" applyFont="1" applyFill="1" applyBorder="1" applyAlignment="1" applyProtection="1">
      <alignment horizontal="center" vertical="center"/>
    </xf>
    <xf numFmtId="164" fontId="12" fillId="7" borderId="68" xfId="13" applyNumberFormat="1" applyFont="1" applyFill="1" applyBorder="1" applyAlignment="1" applyProtection="1">
      <alignment horizontal="center" vertical="center"/>
    </xf>
    <xf numFmtId="164" fontId="12" fillId="7" borderId="6" xfId="13" applyNumberFormat="1" applyFont="1" applyFill="1" applyBorder="1" applyAlignment="1" applyProtection="1">
      <alignment horizontal="center" vertical="center"/>
    </xf>
    <xf numFmtId="164" fontId="12" fillId="7" borderId="39" xfId="13" applyNumberFormat="1" applyFont="1" applyFill="1" applyBorder="1" applyAlignment="1" applyProtection="1">
      <alignment horizontal="center" vertical="center"/>
    </xf>
    <xf numFmtId="164" fontId="12" fillId="7" borderId="40" xfId="13" applyNumberFormat="1" applyFont="1" applyFill="1" applyBorder="1" applyAlignment="1" applyProtection="1">
      <alignment horizontal="center" vertical="center"/>
    </xf>
    <xf numFmtId="10" fontId="6" fillId="7" borderId="51" xfId="12" applyNumberFormat="1" applyFont="1" applyFill="1" applyBorder="1" applyAlignment="1" applyProtection="1">
      <alignment horizontal="center" vertical="center"/>
    </xf>
    <xf numFmtId="10" fontId="6" fillId="7" borderId="54" xfId="12" applyNumberFormat="1" applyFont="1" applyFill="1" applyBorder="1" applyAlignment="1" applyProtection="1">
      <alignment horizontal="center" vertical="center"/>
    </xf>
    <xf numFmtId="10" fontId="6" fillId="7" borderId="39" xfId="12" applyNumberFormat="1" applyFont="1" applyFill="1" applyBorder="1" applyAlignment="1" applyProtection="1">
      <alignment horizontal="center" vertical="center"/>
    </xf>
    <xf numFmtId="10" fontId="6" fillId="7" borderId="6" xfId="12" applyNumberFormat="1" applyFont="1" applyFill="1" applyBorder="1" applyAlignment="1" applyProtection="1">
      <alignment horizontal="center" vertical="center"/>
    </xf>
    <xf numFmtId="10" fontId="6" fillId="7" borderId="41" xfId="12" applyNumberFormat="1" applyFont="1" applyFill="1" applyBorder="1" applyAlignment="1" applyProtection="1">
      <alignment horizontal="center" vertical="center"/>
    </xf>
    <xf numFmtId="10" fontId="6" fillId="7" borderId="42" xfId="12" applyNumberFormat="1" applyFont="1" applyFill="1" applyBorder="1" applyAlignment="1" applyProtection="1">
      <alignment horizontal="center" vertical="center"/>
    </xf>
    <xf numFmtId="10" fontId="6" fillId="7" borderId="36" xfId="12" applyNumberFormat="1" applyFont="1" applyFill="1" applyBorder="1" applyAlignment="1" applyProtection="1">
      <alignment horizontal="center" vertical="center"/>
    </xf>
    <xf numFmtId="10" fontId="6" fillId="7" borderId="40" xfId="12" applyNumberFormat="1" applyFont="1" applyFill="1" applyBorder="1" applyAlignment="1" applyProtection="1">
      <alignment horizontal="center" vertical="center"/>
    </xf>
    <xf numFmtId="0" fontId="13" fillId="7" borderId="0" xfId="0" applyFont="1" applyFill="1" applyAlignment="1">
      <alignment horizontal="center" vertical="center"/>
    </xf>
    <xf numFmtId="0" fontId="12" fillId="7" borderId="6" xfId="9" applyFont="1" applyFill="1" applyBorder="1" applyAlignment="1" applyProtection="1">
      <alignment horizontal="left" vertical="center"/>
      <protection locked="0"/>
    </xf>
    <xf numFmtId="0" fontId="12" fillId="7" borderId="39" xfId="0" applyFont="1" applyFill="1" applyBorder="1" applyAlignment="1" applyProtection="1">
      <alignment horizontal="center" vertical="center" wrapText="1"/>
      <protection locked="0"/>
    </xf>
    <xf numFmtId="0" fontId="12" fillId="7" borderId="40" xfId="0" applyFont="1" applyFill="1" applyBorder="1" applyAlignment="1" applyProtection="1">
      <alignment horizontal="center" vertical="center" wrapText="1"/>
      <protection locked="0"/>
    </xf>
    <xf numFmtId="164" fontId="12" fillId="7" borderId="39" xfId="13" applyNumberFormat="1" applyFont="1" applyFill="1" applyBorder="1" applyAlignment="1" applyProtection="1">
      <alignment horizontal="center" vertical="center"/>
      <protection locked="0"/>
    </xf>
    <xf numFmtId="164" fontId="12" fillId="7" borderId="40" xfId="13" applyNumberFormat="1" applyFont="1" applyFill="1" applyBorder="1" applyAlignment="1" applyProtection="1">
      <alignment horizontal="center" vertical="center"/>
      <protection locked="0"/>
    </xf>
    <xf numFmtId="0" fontId="15" fillId="4" borderId="37" xfId="0" applyFont="1" applyFill="1" applyBorder="1" applyAlignment="1" applyProtection="1">
      <alignment horizontal="center" vertical="center" wrapText="1"/>
      <protection locked="0"/>
    </xf>
    <xf numFmtId="0" fontId="15" fillId="4" borderId="38" xfId="0" applyFont="1" applyFill="1" applyBorder="1" applyAlignment="1" applyProtection="1">
      <alignment horizontal="center" vertical="center" wrapText="1"/>
      <protection locked="0"/>
    </xf>
    <xf numFmtId="0" fontId="15" fillId="4" borderId="57" xfId="0" applyFont="1" applyFill="1" applyBorder="1" applyAlignment="1" applyProtection="1">
      <alignment horizontal="center" vertical="center" wrapText="1"/>
      <protection locked="0"/>
    </xf>
    <xf numFmtId="0" fontId="12" fillId="7" borderId="6" xfId="0" applyFont="1" applyFill="1" applyBorder="1" applyAlignment="1" applyProtection="1">
      <alignment horizontal="center" vertical="center" wrapText="1"/>
      <protection locked="0"/>
    </xf>
    <xf numFmtId="164" fontId="12" fillId="7" borderId="6" xfId="13" applyNumberFormat="1" applyFont="1" applyFill="1" applyBorder="1" applyAlignment="1" applyProtection="1">
      <alignment horizontal="center" vertical="center"/>
      <protection locked="0"/>
    </xf>
    <xf numFmtId="0" fontId="2" fillId="4" borderId="51" xfId="0" applyFont="1" applyFill="1" applyBorder="1" applyAlignment="1">
      <alignment horizontal="center" vertical="center"/>
    </xf>
    <xf numFmtId="0" fontId="2" fillId="4" borderId="54" xfId="0" applyFont="1" applyFill="1" applyBorder="1" applyAlignment="1">
      <alignment horizontal="center" vertical="center"/>
    </xf>
    <xf numFmtId="164" fontId="0" fillId="7" borderId="39" xfId="13" applyNumberFormat="1" applyFont="1" applyFill="1" applyBorder="1" applyAlignment="1" applyProtection="1">
      <alignment horizontal="center" vertical="center"/>
    </xf>
    <xf numFmtId="164" fontId="0" fillId="7" borderId="40" xfId="13" applyNumberFormat="1" applyFont="1" applyFill="1" applyBorder="1" applyAlignment="1" applyProtection="1">
      <alignment horizontal="center" vertical="center"/>
    </xf>
  </cellXfs>
  <cellStyles count="18">
    <cellStyle name="Currency" xfId="13" builtinId="4"/>
    <cellStyle name="Currency 2" xfId="7" xr:uid="{00000000-0005-0000-0000-000000000000}"/>
    <cellStyle name="Currency 2 2" xfId="10" xr:uid="{00000000-0005-0000-0000-000001000000}"/>
    <cellStyle name="Input 2" xfId="8" xr:uid="{00000000-0005-0000-0000-000002000000}"/>
    <cellStyle name="Normal" xfId="0" builtinId="0"/>
    <cellStyle name="Normal 2" xfId="2" xr:uid="{00000000-0005-0000-0000-000004000000}"/>
    <cellStyle name="Normal 2 2" xfId="4" xr:uid="{00000000-0005-0000-0000-000005000000}"/>
    <cellStyle name="Normal 2 2 2" xfId="16" xr:uid="{68AD7472-26A6-4EE5-BFDB-80563995FA80}"/>
    <cellStyle name="Normal 2 3" xfId="14" xr:uid="{5E818A3F-6CD5-43E1-A25A-0DAE2314FC92}"/>
    <cellStyle name="Normal 3" xfId="3" xr:uid="{00000000-0005-0000-0000-000006000000}"/>
    <cellStyle name="Normal 3 2" xfId="15" xr:uid="{13D5BDF6-B465-4FA7-9F0A-98B9D83FB218}"/>
    <cellStyle name="Normal 4" xfId="5" xr:uid="{00000000-0005-0000-0000-000007000000}"/>
    <cellStyle name="Normal 5" xfId="6" xr:uid="{00000000-0005-0000-0000-000008000000}"/>
    <cellStyle name="Normal 5 2" xfId="9" xr:uid="{00000000-0005-0000-0000-000009000000}"/>
    <cellStyle name="Normal 6" xfId="1" xr:uid="{00000000-0005-0000-0000-00000A000000}"/>
    <cellStyle name="Percent" xfId="12" builtinId="5"/>
    <cellStyle name="Percent 2" xfId="11" xr:uid="{00000000-0005-0000-0000-00000B000000}"/>
    <cellStyle name="Percent 2 2" xfId="17" xr:uid="{509B2095-8306-4987-A075-180534E42F01}"/>
  </cellStyles>
  <dxfs count="5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7C8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7C8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color rgb="FF00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161452</xdr:colOff>
      <xdr:row>2</xdr:row>
      <xdr:rowOff>2803</xdr:rowOff>
    </xdr:to>
    <xdr:pic>
      <xdr:nvPicPr>
        <xdr:cNvPr id="2" name="Picture 1">
          <a:extLst>
            <a:ext uri="{FF2B5EF4-FFF2-40B4-BE49-F238E27FC236}">
              <a16:creationId xmlns:a16="http://schemas.microsoft.com/office/drawing/2014/main" id="{0318A617-1400-47AF-AA33-0609439DFAB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09177" cy="498103"/>
        </a:xfrm>
        <a:prstGeom prst="rect">
          <a:avLst/>
        </a:prstGeom>
        <a:noFill/>
      </xdr:spPr>
    </xdr:pic>
    <xdr:clientData/>
  </xdr:twoCellAnchor>
  <xdr:twoCellAnchor>
    <xdr:from>
      <xdr:col>1</xdr:col>
      <xdr:colOff>1533525</xdr:colOff>
      <xdr:row>21</xdr:row>
      <xdr:rowOff>19050</xdr:rowOff>
    </xdr:from>
    <xdr:to>
      <xdr:col>3</xdr:col>
      <xdr:colOff>800100</xdr:colOff>
      <xdr:row>26</xdr:row>
      <xdr:rowOff>57150</xdr:rowOff>
    </xdr:to>
    <xdr:sp macro="" textlink="">
      <xdr:nvSpPr>
        <xdr:cNvPr id="8" name="TextBox 7">
          <a:extLst>
            <a:ext uri="{FF2B5EF4-FFF2-40B4-BE49-F238E27FC236}">
              <a16:creationId xmlns:a16="http://schemas.microsoft.com/office/drawing/2014/main" id="{7025FB25-4FEB-5DAF-43BC-6E2ACED3DE6D}"/>
            </a:ext>
          </a:extLst>
        </xdr:cNvPr>
        <xdr:cNvSpPr txBox="1"/>
      </xdr:nvSpPr>
      <xdr:spPr>
        <a:xfrm>
          <a:off x="2381250" y="4857750"/>
          <a:ext cx="2028825" cy="9906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the Task Order is providing Construction Management or design support services, list the corresponding construction contract number.</a:t>
          </a:r>
          <a:endParaRPr lang="en-US">
            <a:effectLst/>
          </a:endParaRPr>
        </a:p>
        <a:p>
          <a:endParaRPr lang="en-US" sz="1100"/>
        </a:p>
      </xdr:txBody>
    </xdr:sp>
    <xdr:clientData/>
  </xdr:twoCellAnchor>
  <xdr:twoCellAnchor>
    <xdr:from>
      <xdr:col>0</xdr:col>
      <xdr:colOff>161925</xdr:colOff>
      <xdr:row>18</xdr:row>
      <xdr:rowOff>161924</xdr:rowOff>
    </xdr:from>
    <xdr:to>
      <xdr:col>1</xdr:col>
      <xdr:colOff>1343025</xdr:colOff>
      <xdr:row>25</xdr:row>
      <xdr:rowOff>171449</xdr:rowOff>
    </xdr:to>
    <xdr:sp macro="" textlink="">
      <xdr:nvSpPr>
        <xdr:cNvPr id="9" name="TextBox 8">
          <a:extLst>
            <a:ext uri="{FF2B5EF4-FFF2-40B4-BE49-F238E27FC236}">
              <a16:creationId xmlns:a16="http://schemas.microsoft.com/office/drawing/2014/main" id="{4B84CBBD-D874-49DD-A513-6D727B958028}"/>
            </a:ext>
          </a:extLst>
        </xdr:cNvPr>
        <xdr:cNvSpPr txBox="1"/>
      </xdr:nvSpPr>
      <xdr:spPr>
        <a:xfrm>
          <a:off x="161925" y="4429124"/>
          <a:ext cx="2028825" cy="13430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List Task</a:t>
          </a:r>
          <a:r>
            <a:rPr lang="en-US" sz="1100" baseline="0">
              <a:solidFill>
                <a:schemeClr val="dk1"/>
              </a:solidFill>
              <a:effectLst/>
              <a:latin typeface="+mn-lt"/>
              <a:ea typeface="+mn-ea"/>
              <a:cs typeface="+mn-cs"/>
            </a:rPr>
            <a:t> Order No., Description, and budget from the approved NTPTO process in Trimble Unity Construct (TUC). The Task Order No. and Description will be automatically populated in the 'By Sub' tab.</a:t>
          </a:r>
          <a:endParaRPr lang="en-US">
            <a:effectLst/>
          </a:endParaRPr>
        </a:p>
        <a:p>
          <a:endParaRPr lang="en-US" sz="1100"/>
        </a:p>
      </xdr:txBody>
    </xdr:sp>
    <xdr:clientData/>
  </xdr:twoCellAnchor>
  <xdr:twoCellAnchor>
    <xdr:from>
      <xdr:col>0</xdr:col>
      <xdr:colOff>504825</xdr:colOff>
      <xdr:row>17</xdr:row>
      <xdr:rowOff>57150</xdr:rowOff>
    </xdr:from>
    <xdr:to>
      <xdr:col>1</xdr:col>
      <xdr:colOff>328613</xdr:colOff>
      <xdr:row>18</xdr:row>
      <xdr:rowOff>161924</xdr:rowOff>
    </xdr:to>
    <xdr:cxnSp macro="">
      <xdr:nvCxnSpPr>
        <xdr:cNvPr id="11" name="Straight Arrow Connector 10">
          <a:extLst>
            <a:ext uri="{FF2B5EF4-FFF2-40B4-BE49-F238E27FC236}">
              <a16:creationId xmlns:a16="http://schemas.microsoft.com/office/drawing/2014/main" id="{6502E8B5-8935-04A1-FAA1-B77D291AF91A}"/>
            </a:ext>
          </a:extLst>
        </xdr:cNvPr>
        <xdr:cNvCxnSpPr>
          <a:stCxn id="9" idx="0"/>
        </xdr:cNvCxnSpPr>
      </xdr:nvCxnSpPr>
      <xdr:spPr>
        <a:xfrm flipH="1" flipV="1">
          <a:off x="504825" y="4133850"/>
          <a:ext cx="671513" cy="295274"/>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328613</xdr:colOff>
      <xdr:row>17</xdr:row>
      <xdr:rowOff>38100</xdr:rowOff>
    </xdr:from>
    <xdr:to>
      <xdr:col>1</xdr:col>
      <xdr:colOff>485775</xdr:colOff>
      <xdr:row>18</xdr:row>
      <xdr:rowOff>161924</xdr:rowOff>
    </xdr:to>
    <xdr:cxnSp macro="">
      <xdr:nvCxnSpPr>
        <xdr:cNvPr id="13" name="Straight Arrow Connector 12">
          <a:extLst>
            <a:ext uri="{FF2B5EF4-FFF2-40B4-BE49-F238E27FC236}">
              <a16:creationId xmlns:a16="http://schemas.microsoft.com/office/drawing/2014/main" id="{DF4DD86F-22FD-F317-E4EB-301D97BC6C6D}"/>
            </a:ext>
          </a:extLst>
        </xdr:cNvPr>
        <xdr:cNvCxnSpPr>
          <a:stCxn id="9" idx="0"/>
        </xdr:cNvCxnSpPr>
      </xdr:nvCxnSpPr>
      <xdr:spPr>
        <a:xfrm flipV="1">
          <a:off x="1176338" y="4114800"/>
          <a:ext cx="157162" cy="314324"/>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542925</xdr:colOff>
      <xdr:row>17</xdr:row>
      <xdr:rowOff>57150</xdr:rowOff>
    </xdr:from>
    <xdr:to>
      <xdr:col>2</xdr:col>
      <xdr:colOff>833438</xdr:colOff>
      <xdr:row>21</xdr:row>
      <xdr:rowOff>19050</xdr:rowOff>
    </xdr:to>
    <xdr:cxnSp macro="">
      <xdr:nvCxnSpPr>
        <xdr:cNvPr id="15" name="Straight Arrow Connector 14">
          <a:extLst>
            <a:ext uri="{FF2B5EF4-FFF2-40B4-BE49-F238E27FC236}">
              <a16:creationId xmlns:a16="http://schemas.microsoft.com/office/drawing/2014/main" id="{7EB2064B-2120-496C-81A7-130D31FC39C6}"/>
            </a:ext>
          </a:extLst>
        </xdr:cNvPr>
        <xdr:cNvCxnSpPr>
          <a:stCxn id="8" idx="0"/>
        </xdr:cNvCxnSpPr>
      </xdr:nvCxnSpPr>
      <xdr:spPr>
        <a:xfrm flipH="1" flipV="1">
          <a:off x="3105150" y="4133850"/>
          <a:ext cx="290513" cy="723900"/>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771525</xdr:colOff>
      <xdr:row>2</xdr:row>
      <xdr:rowOff>38099</xdr:rowOff>
    </xdr:from>
    <xdr:to>
      <xdr:col>16</xdr:col>
      <xdr:colOff>371475</xdr:colOff>
      <xdr:row>8</xdr:row>
      <xdr:rowOff>19050</xdr:rowOff>
    </xdr:to>
    <xdr:sp macro="" textlink="">
      <xdr:nvSpPr>
        <xdr:cNvPr id="16" name="TextBox 15">
          <a:extLst>
            <a:ext uri="{FF2B5EF4-FFF2-40B4-BE49-F238E27FC236}">
              <a16:creationId xmlns:a16="http://schemas.microsoft.com/office/drawing/2014/main" id="{E4E463FE-1A32-724A-DF89-8190E136DB05}"/>
            </a:ext>
          </a:extLst>
        </xdr:cNvPr>
        <xdr:cNvSpPr txBox="1"/>
      </xdr:nvSpPr>
      <xdr:spPr>
        <a:xfrm>
          <a:off x="14687550" y="533399"/>
          <a:ext cx="1695450" cy="116205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List Invoice data as submitted via the </a:t>
          </a:r>
          <a:r>
            <a:rPr lang="en-US" sz="1100" baseline="0">
              <a:solidFill>
                <a:schemeClr val="dk1"/>
              </a:solidFill>
              <a:effectLst/>
              <a:latin typeface="+mn-lt"/>
              <a:ea typeface="+mn-ea"/>
              <a:cs typeface="+mn-cs"/>
            </a:rPr>
            <a:t>CINV process in TUC. Include breakdown of invoices submitted by DBE and VOSB firms.</a:t>
          </a:r>
          <a:endParaRPr lang="en-US">
            <a:effectLst/>
          </a:endParaRPr>
        </a:p>
        <a:p>
          <a:endParaRPr lang="en-US" sz="1100"/>
        </a:p>
      </xdr:txBody>
    </xdr:sp>
    <xdr:clientData/>
  </xdr:twoCellAnchor>
  <xdr:twoCellAnchor>
    <xdr:from>
      <xdr:col>14</xdr:col>
      <xdr:colOff>1009650</xdr:colOff>
      <xdr:row>8</xdr:row>
      <xdr:rowOff>19050</xdr:rowOff>
    </xdr:from>
    <xdr:to>
      <xdr:col>15</xdr:col>
      <xdr:colOff>571500</xdr:colOff>
      <xdr:row>9</xdr:row>
      <xdr:rowOff>142875</xdr:rowOff>
    </xdr:to>
    <xdr:cxnSp macro="">
      <xdr:nvCxnSpPr>
        <xdr:cNvPr id="18" name="Straight Arrow Connector 17">
          <a:extLst>
            <a:ext uri="{FF2B5EF4-FFF2-40B4-BE49-F238E27FC236}">
              <a16:creationId xmlns:a16="http://schemas.microsoft.com/office/drawing/2014/main" id="{37C6F3C5-F421-F468-AFA6-398E3DBDDA67}"/>
            </a:ext>
          </a:extLst>
        </xdr:cNvPr>
        <xdr:cNvCxnSpPr>
          <a:stCxn id="16" idx="2"/>
        </xdr:cNvCxnSpPr>
      </xdr:nvCxnSpPr>
      <xdr:spPr>
        <a:xfrm flipH="1">
          <a:off x="14925675" y="1695450"/>
          <a:ext cx="609600" cy="314325"/>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495300</xdr:colOff>
      <xdr:row>2</xdr:row>
      <xdr:rowOff>104775</xdr:rowOff>
    </xdr:from>
    <xdr:to>
      <xdr:col>13</xdr:col>
      <xdr:colOff>295275</xdr:colOff>
      <xdr:row>6</xdr:row>
      <xdr:rowOff>133350</xdr:rowOff>
    </xdr:to>
    <xdr:sp macro="" textlink="">
      <xdr:nvSpPr>
        <xdr:cNvPr id="19" name="TextBox 18">
          <a:extLst>
            <a:ext uri="{FF2B5EF4-FFF2-40B4-BE49-F238E27FC236}">
              <a16:creationId xmlns:a16="http://schemas.microsoft.com/office/drawing/2014/main" id="{752FF8EE-31FF-4492-BC14-17D577DFEA3F}"/>
            </a:ext>
          </a:extLst>
        </xdr:cNvPr>
        <xdr:cNvSpPr txBox="1"/>
      </xdr:nvSpPr>
      <xdr:spPr>
        <a:xfrm>
          <a:off x="11668125" y="600075"/>
          <a:ext cx="1695450" cy="8191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List the Upper Limit and DBE/VOSB commitments from the approved base contract.</a:t>
          </a:r>
          <a:endParaRPr lang="en-US">
            <a:effectLst/>
          </a:endParaRPr>
        </a:p>
        <a:p>
          <a:endParaRPr lang="en-US" sz="1100"/>
        </a:p>
      </xdr:txBody>
    </xdr:sp>
    <xdr:clientData/>
  </xdr:twoCellAnchor>
  <xdr:twoCellAnchor>
    <xdr:from>
      <xdr:col>10</xdr:col>
      <xdr:colOff>104775</xdr:colOff>
      <xdr:row>4</xdr:row>
      <xdr:rowOff>123825</xdr:rowOff>
    </xdr:from>
    <xdr:to>
      <xdr:col>11</xdr:col>
      <xdr:colOff>495300</xdr:colOff>
      <xdr:row>5</xdr:row>
      <xdr:rowOff>142875</xdr:rowOff>
    </xdr:to>
    <xdr:cxnSp macro="">
      <xdr:nvCxnSpPr>
        <xdr:cNvPr id="21" name="Straight Arrow Connector 20">
          <a:extLst>
            <a:ext uri="{FF2B5EF4-FFF2-40B4-BE49-F238E27FC236}">
              <a16:creationId xmlns:a16="http://schemas.microsoft.com/office/drawing/2014/main" id="{FCB9DEF6-272A-7706-01C5-EAE08A004BC3}"/>
            </a:ext>
          </a:extLst>
        </xdr:cNvPr>
        <xdr:cNvCxnSpPr>
          <a:stCxn id="19" idx="1"/>
        </xdr:cNvCxnSpPr>
      </xdr:nvCxnSpPr>
      <xdr:spPr>
        <a:xfrm flipH="1">
          <a:off x="11049000" y="1009650"/>
          <a:ext cx="619125" cy="219075"/>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85725</xdr:colOff>
      <xdr:row>24</xdr:row>
      <xdr:rowOff>0</xdr:rowOff>
    </xdr:from>
    <xdr:to>
      <xdr:col>11</xdr:col>
      <xdr:colOff>847725</xdr:colOff>
      <xdr:row>29</xdr:row>
      <xdr:rowOff>28575</xdr:rowOff>
    </xdr:to>
    <xdr:sp macro="" textlink="">
      <xdr:nvSpPr>
        <xdr:cNvPr id="22" name="TextBox 21">
          <a:extLst>
            <a:ext uri="{FF2B5EF4-FFF2-40B4-BE49-F238E27FC236}">
              <a16:creationId xmlns:a16="http://schemas.microsoft.com/office/drawing/2014/main" id="{4026B70E-4BC7-4880-B7FA-516DA43B304A}"/>
            </a:ext>
          </a:extLst>
        </xdr:cNvPr>
        <xdr:cNvSpPr txBox="1"/>
      </xdr:nvSpPr>
      <xdr:spPr>
        <a:xfrm>
          <a:off x="9982200" y="5410200"/>
          <a:ext cx="2038350" cy="98107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Confirm the sum of TOs invoiced</a:t>
          </a:r>
          <a:r>
            <a:rPr lang="en-US" sz="1100" baseline="0">
              <a:solidFill>
                <a:schemeClr val="dk1"/>
              </a:solidFill>
              <a:effectLst/>
              <a:latin typeface="+mn-lt"/>
              <a:ea typeface="+mn-ea"/>
              <a:cs typeface="+mn-cs"/>
            </a:rPr>
            <a:t> to date matches the sum of base contract invoices. Discrepancies will be flagged in red.</a:t>
          </a:r>
          <a:endParaRPr lang="en-US">
            <a:effectLst/>
          </a:endParaRPr>
        </a:p>
        <a:p>
          <a:endParaRPr lang="en-US" sz="1100"/>
        </a:p>
      </xdr:txBody>
    </xdr:sp>
    <xdr:clientData/>
  </xdr:twoCellAnchor>
  <xdr:twoCellAnchor>
    <xdr:from>
      <xdr:col>10</xdr:col>
      <xdr:colOff>85725</xdr:colOff>
      <xdr:row>29</xdr:row>
      <xdr:rowOff>28575</xdr:rowOff>
    </xdr:from>
    <xdr:to>
      <xdr:col>14</xdr:col>
      <xdr:colOff>276225</xdr:colOff>
      <xdr:row>38</xdr:row>
      <xdr:rowOff>104775</xdr:rowOff>
    </xdr:to>
    <xdr:cxnSp macro="">
      <xdr:nvCxnSpPr>
        <xdr:cNvPr id="24" name="Straight Arrow Connector 23">
          <a:extLst>
            <a:ext uri="{FF2B5EF4-FFF2-40B4-BE49-F238E27FC236}">
              <a16:creationId xmlns:a16="http://schemas.microsoft.com/office/drawing/2014/main" id="{4A43B5CC-9931-2D57-6E39-88084882F577}"/>
            </a:ext>
          </a:extLst>
        </xdr:cNvPr>
        <xdr:cNvCxnSpPr/>
      </xdr:nvCxnSpPr>
      <xdr:spPr>
        <a:xfrm>
          <a:off x="11029950" y="6391275"/>
          <a:ext cx="3162300" cy="1790700"/>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38100</xdr:colOff>
      <xdr:row>29</xdr:row>
      <xdr:rowOff>28575</xdr:rowOff>
    </xdr:from>
    <xdr:to>
      <xdr:col>10</xdr:col>
      <xdr:colOff>57150</xdr:colOff>
      <xdr:row>38</xdr:row>
      <xdr:rowOff>114300</xdr:rowOff>
    </xdr:to>
    <xdr:cxnSp macro="">
      <xdr:nvCxnSpPr>
        <xdr:cNvPr id="27" name="Straight Arrow Connector 26">
          <a:extLst>
            <a:ext uri="{FF2B5EF4-FFF2-40B4-BE49-F238E27FC236}">
              <a16:creationId xmlns:a16="http://schemas.microsoft.com/office/drawing/2014/main" id="{533592D4-A387-1A4C-2362-44A17CB8664C}"/>
            </a:ext>
          </a:extLst>
        </xdr:cNvPr>
        <xdr:cNvCxnSpPr>
          <a:stCxn id="22" idx="2"/>
        </xdr:cNvCxnSpPr>
      </xdr:nvCxnSpPr>
      <xdr:spPr>
        <a:xfrm flipH="1">
          <a:off x="8886825" y="6391275"/>
          <a:ext cx="2114550" cy="1800225"/>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328613</xdr:colOff>
      <xdr:row>16</xdr:row>
      <xdr:rowOff>171450</xdr:rowOff>
    </xdr:from>
    <xdr:to>
      <xdr:col>4</xdr:col>
      <xdr:colOff>247650</xdr:colOff>
      <xdr:row>18</xdr:row>
      <xdr:rowOff>161924</xdr:rowOff>
    </xdr:to>
    <xdr:cxnSp macro="">
      <xdr:nvCxnSpPr>
        <xdr:cNvPr id="34" name="Straight Arrow Connector 33">
          <a:extLst>
            <a:ext uri="{FF2B5EF4-FFF2-40B4-BE49-F238E27FC236}">
              <a16:creationId xmlns:a16="http://schemas.microsoft.com/office/drawing/2014/main" id="{AC09AFCC-BE7F-F0A3-FAEC-DD5CCB8C3407}"/>
            </a:ext>
          </a:extLst>
        </xdr:cNvPr>
        <xdr:cNvCxnSpPr>
          <a:stCxn id="9" idx="0"/>
        </xdr:cNvCxnSpPr>
      </xdr:nvCxnSpPr>
      <xdr:spPr>
        <a:xfrm flipV="1">
          <a:off x="1176338" y="4057650"/>
          <a:ext cx="3729037" cy="371474"/>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581025</xdr:colOff>
      <xdr:row>21</xdr:row>
      <xdr:rowOff>57150</xdr:rowOff>
    </xdr:from>
    <xdr:to>
      <xdr:col>6</xdr:col>
      <xdr:colOff>514350</xdr:colOff>
      <xdr:row>26</xdr:row>
      <xdr:rowOff>104775</xdr:rowOff>
    </xdr:to>
    <xdr:sp macro="" textlink="">
      <xdr:nvSpPr>
        <xdr:cNvPr id="40" name="TextBox 39">
          <a:extLst>
            <a:ext uri="{FF2B5EF4-FFF2-40B4-BE49-F238E27FC236}">
              <a16:creationId xmlns:a16="http://schemas.microsoft.com/office/drawing/2014/main" id="{3E554986-93FF-4D1F-AA24-AA60CB2C2016}"/>
            </a:ext>
          </a:extLst>
        </xdr:cNvPr>
        <xdr:cNvSpPr txBox="1"/>
      </xdr:nvSpPr>
      <xdr:spPr>
        <a:xfrm>
          <a:off x="5238750" y="4895850"/>
          <a:ext cx="2028825" cy="10001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Columns E</a:t>
          </a:r>
          <a:r>
            <a:rPr lang="en-US" sz="1100" baseline="0">
              <a:solidFill>
                <a:schemeClr val="dk1"/>
              </a:solidFill>
              <a:effectLst/>
              <a:latin typeface="+mn-lt"/>
              <a:ea typeface="+mn-ea"/>
              <a:cs typeface="+mn-cs"/>
            </a:rPr>
            <a:t> and F should match unless a Supplemental NTPTO has been approved. If a TO has been supplemented, list the new TO amount in column F.</a:t>
          </a:r>
          <a:endParaRPr lang="en-US">
            <a:effectLst/>
          </a:endParaRPr>
        </a:p>
        <a:p>
          <a:endParaRPr lang="en-US" sz="1100"/>
        </a:p>
      </xdr:txBody>
    </xdr:sp>
    <xdr:clientData/>
  </xdr:twoCellAnchor>
  <xdr:twoCellAnchor>
    <xdr:from>
      <xdr:col>5</xdr:col>
      <xdr:colOff>547688</xdr:colOff>
      <xdr:row>17</xdr:row>
      <xdr:rowOff>76200</xdr:rowOff>
    </xdr:from>
    <xdr:to>
      <xdr:col>5</xdr:col>
      <xdr:colOff>552450</xdr:colOff>
      <xdr:row>21</xdr:row>
      <xdr:rowOff>57150</xdr:rowOff>
    </xdr:to>
    <xdr:cxnSp macro="">
      <xdr:nvCxnSpPr>
        <xdr:cNvPr id="42" name="Straight Arrow Connector 41">
          <a:extLst>
            <a:ext uri="{FF2B5EF4-FFF2-40B4-BE49-F238E27FC236}">
              <a16:creationId xmlns:a16="http://schemas.microsoft.com/office/drawing/2014/main" id="{0B3EF99C-EA2B-AF41-5035-0DD8497B4D3D}"/>
            </a:ext>
          </a:extLst>
        </xdr:cNvPr>
        <xdr:cNvCxnSpPr>
          <a:stCxn id="40" idx="0"/>
        </xdr:cNvCxnSpPr>
      </xdr:nvCxnSpPr>
      <xdr:spPr>
        <a:xfrm flipV="1">
          <a:off x="6253163" y="4152900"/>
          <a:ext cx="4762" cy="742950"/>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85725</xdr:colOff>
      <xdr:row>19</xdr:row>
      <xdr:rowOff>66675</xdr:rowOff>
    </xdr:from>
    <xdr:to>
      <xdr:col>9</xdr:col>
      <xdr:colOff>19050</xdr:colOff>
      <xdr:row>23</xdr:row>
      <xdr:rowOff>95250</xdr:rowOff>
    </xdr:to>
    <xdr:sp macro="" textlink="">
      <xdr:nvSpPr>
        <xdr:cNvPr id="46" name="TextBox 45">
          <a:extLst>
            <a:ext uri="{FF2B5EF4-FFF2-40B4-BE49-F238E27FC236}">
              <a16:creationId xmlns:a16="http://schemas.microsoft.com/office/drawing/2014/main" id="{4ADA7491-1E8D-4B93-9E84-63E4EECD63A5}"/>
            </a:ext>
          </a:extLst>
        </xdr:cNvPr>
        <xdr:cNvSpPr txBox="1"/>
      </xdr:nvSpPr>
      <xdr:spPr>
        <a:xfrm>
          <a:off x="7886700" y="4524375"/>
          <a:ext cx="2028825" cy="79057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Once a Task Order is complete, list the date</a:t>
          </a:r>
          <a:r>
            <a:rPr lang="en-US" sz="1100" baseline="0">
              <a:solidFill>
                <a:schemeClr val="dk1"/>
              </a:solidFill>
              <a:effectLst/>
              <a:latin typeface="+mn-lt"/>
              <a:ea typeface="+mn-ea"/>
              <a:cs typeface="+mn-cs"/>
            </a:rPr>
            <a:t> of completion letter submitted with the NTPTO-Closeout process in TUC.</a:t>
          </a:r>
          <a:endParaRPr lang="en-US">
            <a:effectLst/>
          </a:endParaRPr>
        </a:p>
        <a:p>
          <a:endParaRPr lang="en-US" sz="1100"/>
        </a:p>
      </xdr:txBody>
    </xdr:sp>
    <xdr:clientData/>
  </xdr:twoCellAnchor>
  <xdr:twoCellAnchor>
    <xdr:from>
      <xdr:col>9</xdr:col>
      <xdr:colOff>19050</xdr:colOff>
      <xdr:row>17</xdr:row>
      <xdr:rowOff>38100</xdr:rowOff>
    </xdr:from>
    <xdr:to>
      <xdr:col>9</xdr:col>
      <xdr:colOff>533400</xdr:colOff>
      <xdr:row>21</xdr:row>
      <xdr:rowOff>80963</xdr:rowOff>
    </xdr:to>
    <xdr:cxnSp macro="">
      <xdr:nvCxnSpPr>
        <xdr:cNvPr id="49" name="Straight Arrow Connector 48">
          <a:extLst>
            <a:ext uri="{FF2B5EF4-FFF2-40B4-BE49-F238E27FC236}">
              <a16:creationId xmlns:a16="http://schemas.microsoft.com/office/drawing/2014/main" id="{89BF5872-2FB2-60B8-B27F-D219EF209799}"/>
            </a:ext>
          </a:extLst>
        </xdr:cNvPr>
        <xdr:cNvCxnSpPr>
          <a:stCxn id="46" idx="3"/>
        </xdr:cNvCxnSpPr>
      </xdr:nvCxnSpPr>
      <xdr:spPr>
        <a:xfrm flipV="1">
          <a:off x="9915525" y="4114800"/>
          <a:ext cx="514350" cy="804863"/>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11204</xdr:rowOff>
    </xdr:from>
    <xdr:to>
      <xdr:col>1</xdr:col>
      <xdr:colOff>422389</xdr:colOff>
      <xdr:row>1</xdr:row>
      <xdr:rowOff>243941</xdr:rowOff>
    </xdr:to>
    <xdr:pic>
      <xdr:nvPicPr>
        <xdr:cNvPr id="2" name="Picture 1">
          <a:extLst>
            <a:ext uri="{FF2B5EF4-FFF2-40B4-BE49-F238E27FC236}">
              <a16:creationId xmlns:a16="http://schemas.microsoft.com/office/drawing/2014/main" id="{F64E00FF-5ED1-41E1-9438-D30DE97BD14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04"/>
          <a:ext cx="1003414" cy="499437"/>
        </a:xfrm>
        <a:prstGeom prst="rect">
          <a:avLst/>
        </a:prstGeom>
        <a:noFill/>
      </xdr:spPr>
    </xdr:pic>
    <xdr:clientData/>
  </xdr:twoCellAnchor>
  <xdr:twoCellAnchor>
    <xdr:from>
      <xdr:col>46</xdr:col>
      <xdr:colOff>95250</xdr:colOff>
      <xdr:row>0</xdr:row>
      <xdr:rowOff>76200</xdr:rowOff>
    </xdr:from>
    <xdr:to>
      <xdr:col>51</xdr:col>
      <xdr:colOff>266700</xdr:colOff>
      <xdr:row>13</xdr:row>
      <xdr:rowOff>114300</xdr:rowOff>
    </xdr:to>
    <xdr:sp macro="" textlink="">
      <xdr:nvSpPr>
        <xdr:cNvPr id="3" name="TextBox 2">
          <a:extLst>
            <a:ext uri="{FF2B5EF4-FFF2-40B4-BE49-F238E27FC236}">
              <a16:creationId xmlns:a16="http://schemas.microsoft.com/office/drawing/2014/main" id="{5AADBACD-4F9C-42FE-9E19-B8A9417D225B}"/>
            </a:ext>
          </a:extLst>
        </xdr:cNvPr>
        <xdr:cNvSpPr txBox="1"/>
      </xdr:nvSpPr>
      <xdr:spPr>
        <a:xfrm>
          <a:off x="40909875" y="76200"/>
          <a:ext cx="2609850" cy="29718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Data included in this workbook</a:t>
          </a:r>
          <a:r>
            <a:rPr lang="en-US" sz="1100" baseline="0"/>
            <a:t> is for reference only.  Please ensure all fields are updated with project-specific data before submittal.  </a:t>
          </a:r>
        </a:p>
        <a:p>
          <a:endParaRPr lang="en-US" sz="1100" baseline="0"/>
        </a:p>
        <a:p>
          <a:r>
            <a:rPr lang="en-US" sz="1100"/>
            <a:t>This</a:t>
          </a:r>
          <a:r>
            <a:rPr lang="en-US" sz="1100" baseline="0"/>
            <a:t> worksheet is programmed to return error messages and prompts when key information is left blank or budget issues are detected.  Please confirm errors have been addressed before submitting to the Tollway.  Delete unsused subconsultant columns as necessary.</a:t>
          </a:r>
        </a:p>
        <a:p>
          <a:endParaRPr lang="en-US" sz="1100" baseline="0"/>
        </a:p>
        <a:p>
          <a:r>
            <a:rPr lang="en-US" sz="1100" baseline="0">
              <a:solidFill>
                <a:srgbClr val="0000FF"/>
              </a:solidFill>
            </a:rPr>
            <a:t>Blue</a:t>
          </a:r>
          <a:r>
            <a:rPr lang="en-US" sz="1100" baseline="0"/>
            <a:t> text cells should be completed by the consultant.</a:t>
          </a:r>
          <a:endParaRPr lang="en-US" sz="1100"/>
        </a:p>
      </xdr:txBody>
    </xdr:sp>
    <xdr:clientData/>
  </xdr:twoCellAnchor>
  <xdr:twoCellAnchor>
    <xdr:from>
      <xdr:col>1</xdr:col>
      <xdr:colOff>2466975</xdr:colOff>
      <xdr:row>16</xdr:row>
      <xdr:rowOff>123825</xdr:rowOff>
    </xdr:from>
    <xdr:to>
      <xdr:col>4</xdr:col>
      <xdr:colOff>76201</xdr:colOff>
      <xdr:row>22</xdr:row>
      <xdr:rowOff>57150</xdr:rowOff>
    </xdr:to>
    <xdr:sp macro="" textlink="">
      <xdr:nvSpPr>
        <xdr:cNvPr id="4" name="TextBox 3">
          <a:extLst>
            <a:ext uri="{FF2B5EF4-FFF2-40B4-BE49-F238E27FC236}">
              <a16:creationId xmlns:a16="http://schemas.microsoft.com/office/drawing/2014/main" id="{532C7803-5E72-4CA3-A368-41F8C0F1D890}"/>
            </a:ext>
          </a:extLst>
        </xdr:cNvPr>
        <xdr:cNvSpPr txBox="1"/>
      </xdr:nvSpPr>
      <xdr:spPr>
        <a:xfrm>
          <a:off x="3048000" y="3629025"/>
          <a:ext cx="2238376" cy="10763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List the current</a:t>
          </a:r>
          <a:r>
            <a:rPr lang="en-US" sz="1100" baseline="0">
              <a:solidFill>
                <a:schemeClr val="dk1"/>
              </a:solidFill>
              <a:effectLst/>
              <a:latin typeface="+mn-lt"/>
              <a:ea typeface="+mn-ea"/>
              <a:cs typeface="+mn-cs"/>
            </a:rPr>
            <a:t> Upper Limit of each consultant on the contract.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The sum should equal the base contract Upper Limit--discrepancies will be flagged in red.</a:t>
          </a:r>
          <a:endParaRPr lang="en-US">
            <a:effectLst/>
          </a:endParaRPr>
        </a:p>
        <a:p>
          <a:endParaRPr lang="en-US" sz="1100"/>
        </a:p>
      </xdr:txBody>
    </xdr:sp>
    <xdr:clientData/>
  </xdr:twoCellAnchor>
  <xdr:twoCellAnchor>
    <xdr:from>
      <xdr:col>2</xdr:col>
      <xdr:colOff>85726</xdr:colOff>
      <xdr:row>5</xdr:row>
      <xdr:rowOff>171450</xdr:rowOff>
    </xdr:from>
    <xdr:to>
      <xdr:col>2</xdr:col>
      <xdr:colOff>314326</xdr:colOff>
      <xdr:row>16</xdr:row>
      <xdr:rowOff>104775</xdr:rowOff>
    </xdr:to>
    <xdr:cxnSp macro="">
      <xdr:nvCxnSpPr>
        <xdr:cNvPr id="5" name="Straight Arrow Connector 4">
          <a:extLst>
            <a:ext uri="{FF2B5EF4-FFF2-40B4-BE49-F238E27FC236}">
              <a16:creationId xmlns:a16="http://schemas.microsoft.com/office/drawing/2014/main" id="{0F3C35DF-F5DA-4D8E-9011-AEBF4206858E}"/>
            </a:ext>
          </a:extLst>
        </xdr:cNvPr>
        <xdr:cNvCxnSpPr/>
      </xdr:nvCxnSpPr>
      <xdr:spPr>
        <a:xfrm flipV="1">
          <a:off x="3200401" y="1457325"/>
          <a:ext cx="228600" cy="2152650"/>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590550</xdr:colOff>
      <xdr:row>0</xdr:row>
      <xdr:rowOff>38100</xdr:rowOff>
    </xdr:from>
    <xdr:to>
      <xdr:col>5</xdr:col>
      <xdr:colOff>295275</xdr:colOff>
      <xdr:row>2</xdr:row>
      <xdr:rowOff>161925</xdr:rowOff>
    </xdr:to>
    <xdr:sp macro="" textlink="">
      <xdr:nvSpPr>
        <xdr:cNvPr id="6" name="TextBox 5">
          <a:extLst>
            <a:ext uri="{FF2B5EF4-FFF2-40B4-BE49-F238E27FC236}">
              <a16:creationId xmlns:a16="http://schemas.microsoft.com/office/drawing/2014/main" id="{A3D58F44-AC53-4866-A64E-D95F57C564F6}"/>
            </a:ext>
          </a:extLst>
        </xdr:cNvPr>
        <xdr:cNvSpPr txBox="1"/>
      </xdr:nvSpPr>
      <xdr:spPr>
        <a:xfrm>
          <a:off x="3705225" y="38100"/>
          <a:ext cx="2647950" cy="6477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List Prime consultant,</a:t>
          </a:r>
          <a:r>
            <a:rPr lang="en-US" sz="1100" baseline="0">
              <a:solidFill>
                <a:schemeClr val="dk1"/>
              </a:solidFill>
              <a:effectLst/>
              <a:latin typeface="+mn-lt"/>
              <a:ea typeface="+mn-ea"/>
              <a:cs typeface="+mn-cs"/>
            </a:rPr>
            <a:t> then all subconsultant firms (in alphabetical order). Delete unused columns as necessary.</a:t>
          </a:r>
          <a:endParaRPr lang="en-US">
            <a:effectLst/>
          </a:endParaRPr>
        </a:p>
        <a:p>
          <a:endParaRPr lang="en-US" sz="1100"/>
        </a:p>
      </xdr:txBody>
    </xdr:sp>
    <xdr:clientData/>
  </xdr:twoCellAnchor>
  <xdr:twoCellAnchor>
    <xdr:from>
      <xdr:col>5</xdr:col>
      <xdr:colOff>295275</xdr:colOff>
      <xdr:row>1</xdr:row>
      <xdr:rowOff>95250</xdr:rowOff>
    </xdr:from>
    <xdr:to>
      <xdr:col>5</xdr:col>
      <xdr:colOff>342899</xdr:colOff>
      <xdr:row>3</xdr:row>
      <xdr:rowOff>114300</xdr:rowOff>
    </xdr:to>
    <xdr:cxnSp macro="">
      <xdr:nvCxnSpPr>
        <xdr:cNvPr id="7" name="Straight Arrow Connector 6">
          <a:extLst>
            <a:ext uri="{FF2B5EF4-FFF2-40B4-BE49-F238E27FC236}">
              <a16:creationId xmlns:a16="http://schemas.microsoft.com/office/drawing/2014/main" id="{C7E53B63-14AA-4933-A73A-8443515BCBB5}"/>
            </a:ext>
          </a:extLst>
        </xdr:cNvPr>
        <xdr:cNvCxnSpPr>
          <a:stCxn id="6" idx="3"/>
        </xdr:cNvCxnSpPr>
      </xdr:nvCxnSpPr>
      <xdr:spPr>
        <a:xfrm>
          <a:off x="6353175" y="361950"/>
          <a:ext cx="47624" cy="466725"/>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295275</xdr:colOff>
      <xdr:row>1</xdr:row>
      <xdr:rowOff>95250</xdr:rowOff>
    </xdr:from>
    <xdr:to>
      <xdr:col>6</xdr:col>
      <xdr:colOff>466725</xdr:colOff>
      <xdr:row>3</xdr:row>
      <xdr:rowOff>171450</xdr:rowOff>
    </xdr:to>
    <xdr:cxnSp macro="">
      <xdr:nvCxnSpPr>
        <xdr:cNvPr id="8" name="Straight Arrow Connector 7">
          <a:extLst>
            <a:ext uri="{FF2B5EF4-FFF2-40B4-BE49-F238E27FC236}">
              <a16:creationId xmlns:a16="http://schemas.microsoft.com/office/drawing/2014/main" id="{C01592B7-92E0-42B1-B21E-358DA32AB95A}"/>
            </a:ext>
          </a:extLst>
        </xdr:cNvPr>
        <xdr:cNvCxnSpPr>
          <a:stCxn id="6" idx="3"/>
        </xdr:cNvCxnSpPr>
      </xdr:nvCxnSpPr>
      <xdr:spPr>
        <a:xfrm>
          <a:off x="6353175" y="361950"/>
          <a:ext cx="1019175" cy="523875"/>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323850</xdr:colOff>
      <xdr:row>16</xdr:row>
      <xdr:rowOff>28576</xdr:rowOff>
    </xdr:from>
    <xdr:to>
      <xdr:col>1</xdr:col>
      <xdr:colOff>1771650</xdr:colOff>
      <xdr:row>19</xdr:row>
      <xdr:rowOff>104776</xdr:rowOff>
    </xdr:to>
    <xdr:sp macro="" textlink="">
      <xdr:nvSpPr>
        <xdr:cNvPr id="10" name="TextBox 9">
          <a:extLst>
            <a:ext uri="{FF2B5EF4-FFF2-40B4-BE49-F238E27FC236}">
              <a16:creationId xmlns:a16="http://schemas.microsoft.com/office/drawing/2014/main" id="{04719618-3571-433C-8173-2C494CF30453}"/>
            </a:ext>
          </a:extLst>
        </xdr:cNvPr>
        <xdr:cNvSpPr txBox="1"/>
      </xdr:nvSpPr>
      <xdr:spPr>
        <a:xfrm>
          <a:off x="323850" y="3533776"/>
          <a:ext cx="2028825" cy="6477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Task</a:t>
          </a:r>
          <a:r>
            <a:rPr lang="en-US" sz="1100" baseline="0">
              <a:solidFill>
                <a:schemeClr val="dk1"/>
              </a:solidFill>
              <a:effectLst/>
              <a:latin typeface="+mn-lt"/>
              <a:ea typeface="+mn-ea"/>
              <a:cs typeface="+mn-cs"/>
            </a:rPr>
            <a:t> Order No. and Description automatically populated from the 'By Task' tab</a:t>
          </a:r>
          <a:endParaRPr lang="en-US">
            <a:effectLst/>
          </a:endParaRPr>
        </a:p>
        <a:p>
          <a:endParaRPr lang="en-US" sz="1100"/>
        </a:p>
      </xdr:txBody>
    </xdr:sp>
    <xdr:clientData/>
  </xdr:twoCellAnchor>
  <xdr:twoCellAnchor>
    <xdr:from>
      <xdr:col>0</xdr:col>
      <xdr:colOff>285750</xdr:colOff>
      <xdr:row>14</xdr:row>
      <xdr:rowOff>28575</xdr:rowOff>
    </xdr:from>
    <xdr:to>
      <xdr:col>1</xdr:col>
      <xdr:colOff>757238</xdr:colOff>
      <xdr:row>16</xdr:row>
      <xdr:rowOff>28576</xdr:rowOff>
    </xdr:to>
    <xdr:cxnSp macro="">
      <xdr:nvCxnSpPr>
        <xdr:cNvPr id="11" name="Straight Arrow Connector 10">
          <a:extLst>
            <a:ext uri="{FF2B5EF4-FFF2-40B4-BE49-F238E27FC236}">
              <a16:creationId xmlns:a16="http://schemas.microsoft.com/office/drawing/2014/main" id="{72EA9BAC-6199-4DA5-BCCA-98512B166361}"/>
            </a:ext>
          </a:extLst>
        </xdr:cNvPr>
        <xdr:cNvCxnSpPr>
          <a:stCxn id="10" idx="0"/>
        </xdr:cNvCxnSpPr>
      </xdr:nvCxnSpPr>
      <xdr:spPr>
        <a:xfrm flipH="1" flipV="1">
          <a:off x="285750" y="3152775"/>
          <a:ext cx="1052513" cy="381001"/>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685800</xdr:colOff>
      <xdr:row>14</xdr:row>
      <xdr:rowOff>47625</xdr:rowOff>
    </xdr:from>
    <xdr:to>
      <xdr:col>1</xdr:col>
      <xdr:colOff>757238</xdr:colOff>
      <xdr:row>16</xdr:row>
      <xdr:rowOff>28576</xdr:rowOff>
    </xdr:to>
    <xdr:cxnSp macro="">
      <xdr:nvCxnSpPr>
        <xdr:cNvPr id="12" name="Straight Arrow Connector 11">
          <a:extLst>
            <a:ext uri="{FF2B5EF4-FFF2-40B4-BE49-F238E27FC236}">
              <a16:creationId xmlns:a16="http://schemas.microsoft.com/office/drawing/2014/main" id="{56C90896-22DD-4296-886E-4B7CF4A2242A}"/>
            </a:ext>
          </a:extLst>
        </xdr:cNvPr>
        <xdr:cNvCxnSpPr>
          <a:stCxn id="10" idx="0"/>
        </xdr:cNvCxnSpPr>
      </xdr:nvCxnSpPr>
      <xdr:spPr>
        <a:xfrm flipH="1" flipV="1">
          <a:off x="1266825" y="3171825"/>
          <a:ext cx="71438" cy="361951"/>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420687</xdr:colOff>
      <xdr:row>17</xdr:row>
      <xdr:rowOff>19051</xdr:rowOff>
    </xdr:from>
    <xdr:to>
      <xdr:col>13</xdr:col>
      <xdr:colOff>765175</xdr:colOff>
      <xdr:row>20</xdr:row>
      <xdr:rowOff>166688</xdr:rowOff>
    </xdr:to>
    <xdr:sp macro="" textlink="">
      <xdr:nvSpPr>
        <xdr:cNvPr id="13" name="TextBox 12">
          <a:extLst>
            <a:ext uri="{FF2B5EF4-FFF2-40B4-BE49-F238E27FC236}">
              <a16:creationId xmlns:a16="http://schemas.microsoft.com/office/drawing/2014/main" id="{5DA473B1-CAAF-447C-ACFD-A44FDB5FC857}"/>
            </a:ext>
          </a:extLst>
        </xdr:cNvPr>
        <xdr:cNvSpPr txBox="1"/>
      </xdr:nvSpPr>
      <xdr:spPr>
        <a:xfrm>
          <a:off x="11572875" y="3797301"/>
          <a:ext cx="2043113" cy="719137"/>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Enter the</a:t>
          </a:r>
          <a:r>
            <a:rPr lang="en-US" sz="1100" baseline="0">
              <a:solidFill>
                <a:schemeClr val="dk1"/>
              </a:solidFill>
              <a:effectLst/>
              <a:latin typeface="+mn-lt"/>
              <a:ea typeface="+mn-ea"/>
              <a:cs typeface="+mn-cs"/>
            </a:rPr>
            <a:t> Task Order's budget allocated to each consultant assigned to the task.</a:t>
          </a:r>
          <a:endParaRPr lang="en-US">
            <a:effectLst/>
          </a:endParaRPr>
        </a:p>
        <a:p>
          <a:endParaRPr lang="en-US" sz="1100"/>
        </a:p>
      </xdr:txBody>
    </xdr:sp>
    <xdr:clientData/>
  </xdr:twoCellAnchor>
  <xdr:twoCellAnchor>
    <xdr:from>
      <xdr:col>12</xdr:col>
      <xdr:colOff>428625</xdr:colOff>
      <xdr:row>12</xdr:row>
      <xdr:rowOff>47625</xdr:rowOff>
    </xdr:from>
    <xdr:to>
      <xdr:col>12</xdr:col>
      <xdr:colOff>587375</xdr:colOff>
      <xdr:row>17</xdr:row>
      <xdr:rowOff>17463</xdr:rowOff>
    </xdr:to>
    <xdr:cxnSp macro="">
      <xdr:nvCxnSpPr>
        <xdr:cNvPr id="14" name="Straight Arrow Connector 13">
          <a:extLst>
            <a:ext uri="{FF2B5EF4-FFF2-40B4-BE49-F238E27FC236}">
              <a16:creationId xmlns:a16="http://schemas.microsoft.com/office/drawing/2014/main" id="{274A64E2-9F34-41ED-BA37-E94033E798BF}"/>
            </a:ext>
          </a:extLst>
        </xdr:cNvPr>
        <xdr:cNvCxnSpPr/>
      </xdr:nvCxnSpPr>
      <xdr:spPr>
        <a:xfrm flipH="1" flipV="1">
          <a:off x="12430125" y="2833688"/>
          <a:ext cx="158750" cy="962025"/>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533400</xdr:colOff>
      <xdr:row>15</xdr:row>
      <xdr:rowOff>152400</xdr:rowOff>
    </xdr:from>
    <xdr:to>
      <xdr:col>11</xdr:col>
      <xdr:colOff>26987</xdr:colOff>
      <xdr:row>19</xdr:row>
      <xdr:rowOff>66675</xdr:rowOff>
    </xdr:to>
    <xdr:sp macro="" textlink="">
      <xdr:nvSpPr>
        <xdr:cNvPr id="16" name="TextBox 15">
          <a:extLst>
            <a:ext uri="{FF2B5EF4-FFF2-40B4-BE49-F238E27FC236}">
              <a16:creationId xmlns:a16="http://schemas.microsoft.com/office/drawing/2014/main" id="{82B4248C-F08B-470C-BBBA-81D7D28B114D}"/>
            </a:ext>
          </a:extLst>
        </xdr:cNvPr>
        <xdr:cNvSpPr txBox="1"/>
      </xdr:nvSpPr>
      <xdr:spPr>
        <a:xfrm>
          <a:off x="9137650" y="3549650"/>
          <a:ext cx="2041525" cy="67627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Enter the</a:t>
          </a:r>
          <a:r>
            <a:rPr lang="en-US" sz="1100" baseline="0">
              <a:solidFill>
                <a:schemeClr val="dk1"/>
              </a:solidFill>
              <a:effectLst/>
              <a:latin typeface="+mn-lt"/>
              <a:ea typeface="+mn-ea"/>
              <a:cs typeface="+mn-cs"/>
            </a:rPr>
            <a:t> consultant's allocated budget for each Task Order they're assigned to.</a:t>
          </a:r>
          <a:endParaRPr lang="en-US">
            <a:effectLst/>
          </a:endParaRPr>
        </a:p>
        <a:p>
          <a:endParaRPr lang="en-US" sz="1100"/>
        </a:p>
      </xdr:txBody>
    </xdr:sp>
    <xdr:clientData/>
  </xdr:twoCellAnchor>
  <xdr:twoCellAnchor>
    <xdr:from>
      <xdr:col>9</xdr:col>
      <xdr:colOff>704850</xdr:colOff>
      <xdr:row>13</xdr:row>
      <xdr:rowOff>39687</xdr:rowOff>
    </xdr:from>
    <xdr:to>
      <xdr:col>10</xdr:col>
      <xdr:colOff>444500</xdr:colOff>
      <xdr:row>15</xdr:row>
      <xdr:rowOff>152400</xdr:rowOff>
    </xdr:to>
    <xdr:cxnSp macro="">
      <xdr:nvCxnSpPr>
        <xdr:cNvPr id="17" name="Straight Arrow Connector 16">
          <a:extLst>
            <a:ext uri="{FF2B5EF4-FFF2-40B4-BE49-F238E27FC236}">
              <a16:creationId xmlns:a16="http://schemas.microsoft.com/office/drawing/2014/main" id="{472AF3BA-3330-4691-B9A9-96DEDA77CBE0}"/>
            </a:ext>
          </a:extLst>
        </xdr:cNvPr>
        <xdr:cNvCxnSpPr>
          <a:stCxn id="16" idx="0"/>
        </xdr:cNvCxnSpPr>
      </xdr:nvCxnSpPr>
      <xdr:spPr>
        <a:xfrm flipV="1">
          <a:off x="10158413" y="3032125"/>
          <a:ext cx="588962" cy="517525"/>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476250</xdr:colOff>
      <xdr:row>16</xdr:row>
      <xdr:rowOff>133350</xdr:rowOff>
    </xdr:from>
    <xdr:to>
      <xdr:col>7</xdr:col>
      <xdr:colOff>819150</xdr:colOff>
      <xdr:row>20</xdr:row>
      <xdr:rowOff>28575</xdr:rowOff>
    </xdr:to>
    <xdr:sp macro="" textlink="">
      <xdr:nvSpPr>
        <xdr:cNvPr id="18" name="TextBox 17">
          <a:extLst>
            <a:ext uri="{FF2B5EF4-FFF2-40B4-BE49-F238E27FC236}">
              <a16:creationId xmlns:a16="http://schemas.microsoft.com/office/drawing/2014/main" id="{B74A5167-8E8A-4FED-8859-469DFEE84F17}"/>
            </a:ext>
          </a:extLst>
        </xdr:cNvPr>
        <xdr:cNvSpPr txBox="1"/>
      </xdr:nvSpPr>
      <xdr:spPr>
        <a:xfrm>
          <a:off x="6534150" y="3733800"/>
          <a:ext cx="2038350" cy="6572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Enter the total</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invoiced</a:t>
          </a:r>
          <a:r>
            <a:rPr lang="en-US" sz="1100" baseline="0">
              <a:solidFill>
                <a:schemeClr val="dk1"/>
              </a:solidFill>
              <a:effectLst/>
              <a:latin typeface="+mn-lt"/>
              <a:ea typeface="+mn-ea"/>
              <a:cs typeface="+mn-cs"/>
            </a:rPr>
            <a:t> to date amount for each consultant across all Task Orders.</a:t>
          </a: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p>
      </xdr:txBody>
    </xdr:sp>
    <xdr:clientData/>
  </xdr:twoCellAnchor>
  <xdr:twoCellAnchor>
    <xdr:from>
      <xdr:col>6</xdr:col>
      <xdr:colOff>647700</xdr:colOff>
      <xdr:row>14</xdr:row>
      <xdr:rowOff>76200</xdr:rowOff>
    </xdr:from>
    <xdr:to>
      <xdr:col>7</xdr:col>
      <xdr:colOff>466725</xdr:colOff>
      <xdr:row>16</xdr:row>
      <xdr:rowOff>133350</xdr:rowOff>
    </xdr:to>
    <xdr:cxnSp macro="">
      <xdr:nvCxnSpPr>
        <xdr:cNvPr id="19" name="Straight Arrow Connector 18">
          <a:extLst>
            <a:ext uri="{FF2B5EF4-FFF2-40B4-BE49-F238E27FC236}">
              <a16:creationId xmlns:a16="http://schemas.microsoft.com/office/drawing/2014/main" id="{02DBB8EF-A229-466B-B11A-0C18185D2299}"/>
            </a:ext>
          </a:extLst>
        </xdr:cNvPr>
        <xdr:cNvCxnSpPr>
          <a:stCxn id="18" idx="0"/>
        </xdr:cNvCxnSpPr>
      </xdr:nvCxnSpPr>
      <xdr:spPr>
        <a:xfrm flipV="1">
          <a:off x="7553325" y="3286125"/>
          <a:ext cx="666750" cy="447675"/>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161452</xdr:colOff>
      <xdr:row>2</xdr:row>
      <xdr:rowOff>2803</xdr:rowOff>
    </xdr:to>
    <xdr:pic>
      <xdr:nvPicPr>
        <xdr:cNvPr id="2" name="Picture 1">
          <a:extLst>
            <a:ext uri="{FF2B5EF4-FFF2-40B4-BE49-F238E27FC236}">
              <a16:creationId xmlns:a16="http://schemas.microsoft.com/office/drawing/2014/main" id="{7616347B-54A4-4610-A130-3EF47D4E24D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05095" cy="497196"/>
        </a:xfrm>
        <a:prstGeom prst="rect">
          <a:avLst/>
        </a:prstGeom>
        <a:noFill/>
      </xdr:spPr>
    </xdr:pic>
    <xdr:clientData/>
  </xdr:twoCellAnchor>
  <xdr:twoCellAnchor>
    <xdr:from>
      <xdr:col>18</xdr:col>
      <xdr:colOff>123825</xdr:colOff>
      <xdr:row>0</xdr:row>
      <xdr:rowOff>114299</xdr:rowOff>
    </xdr:from>
    <xdr:to>
      <xdr:col>22</xdr:col>
      <xdr:colOff>295275</xdr:colOff>
      <xdr:row>11</xdr:row>
      <xdr:rowOff>523875</xdr:rowOff>
    </xdr:to>
    <xdr:sp macro="" textlink="">
      <xdr:nvSpPr>
        <xdr:cNvPr id="3" name="TextBox 2">
          <a:extLst>
            <a:ext uri="{FF2B5EF4-FFF2-40B4-BE49-F238E27FC236}">
              <a16:creationId xmlns:a16="http://schemas.microsoft.com/office/drawing/2014/main" id="{AE2209DE-CB9A-45DA-8EBE-B80972A6F351}"/>
            </a:ext>
          </a:extLst>
        </xdr:cNvPr>
        <xdr:cNvSpPr txBox="1"/>
      </xdr:nvSpPr>
      <xdr:spPr>
        <a:xfrm>
          <a:off x="18230850" y="114299"/>
          <a:ext cx="2609850" cy="2752726"/>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Data included in this workbook</a:t>
          </a:r>
          <a:r>
            <a:rPr lang="en-US" sz="1100" baseline="0"/>
            <a:t> is for reference only.  Please ensure all fields are updated with project-specific data before submittal.  </a:t>
          </a:r>
        </a:p>
        <a:p>
          <a:endParaRPr lang="en-US" sz="1100" baseline="0"/>
        </a:p>
        <a:p>
          <a:r>
            <a:rPr lang="en-US" sz="1100"/>
            <a:t>This</a:t>
          </a:r>
          <a:r>
            <a:rPr lang="en-US" sz="1100" baseline="0"/>
            <a:t> worksheet is programmed to return error messages and prompts when key information is left blank or budget issues are detected.  Please confirm errors have been addressed before submitting to the Tollway.</a:t>
          </a:r>
        </a:p>
        <a:p>
          <a:endParaRPr lang="en-US" sz="1100" baseline="0"/>
        </a:p>
        <a:p>
          <a:r>
            <a:rPr lang="en-US" sz="1100" baseline="0">
              <a:solidFill>
                <a:srgbClr val="0000FF"/>
              </a:solidFill>
            </a:rPr>
            <a:t>Blue</a:t>
          </a:r>
          <a:r>
            <a:rPr lang="en-US" sz="1100" baseline="0"/>
            <a:t> text cells should be completed by the consultant.</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11204</xdr:rowOff>
    </xdr:from>
    <xdr:to>
      <xdr:col>1</xdr:col>
      <xdr:colOff>422389</xdr:colOff>
      <xdr:row>1</xdr:row>
      <xdr:rowOff>243941</xdr:rowOff>
    </xdr:to>
    <xdr:pic>
      <xdr:nvPicPr>
        <xdr:cNvPr id="2" name="Picture 1">
          <a:extLst>
            <a:ext uri="{FF2B5EF4-FFF2-40B4-BE49-F238E27FC236}">
              <a16:creationId xmlns:a16="http://schemas.microsoft.com/office/drawing/2014/main" id="{986C6266-D556-4C10-A8D0-6D3730CA42C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04"/>
          <a:ext cx="1005095" cy="497196"/>
        </a:xfrm>
        <a:prstGeom prst="rect">
          <a:avLst/>
        </a:prstGeom>
        <a:noFill/>
      </xdr:spPr>
    </xdr:pic>
    <xdr:clientData/>
  </xdr:twoCellAnchor>
  <xdr:twoCellAnchor>
    <xdr:from>
      <xdr:col>46</xdr:col>
      <xdr:colOff>95250</xdr:colOff>
      <xdr:row>0</xdr:row>
      <xdr:rowOff>76200</xdr:rowOff>
    </xdr:from>
    <xdr:to>
      <xdr:col>51</xdr:col>
      <xdr:colOff>266700</xdr:colOff>
      <xdr:row>13</xdr:row>
      <xdr:rowOff>114300</xdr:rowOff>
    </xdr:to>
    <xdr:sp macro="" textlink="">
      <xdr:nvSpPr>
        <xdr:cNvPr id="4" name="TextBox 3">
          <a:extLst>
            <a:ext uri="{FF2B5EF4-FFF2-40B4-BE49-F238E27FC236}">
              <a16:creationId xmlns:a16="http://schemas.microsoft.com/office/drawing/2014/main" id="{0F16CE22-9F84-4DC4-9DE9-E6BA85AF3B2B}"/>
            </a:ext>
          </a:extLst>
        </xdr:cNvPr>
        <xdr:cNvSpPr txBox="1"/>
      </xdr:nvSpPr>
      <xdr:spPr>
        <a:xfrm>
          <a:off x="25974675" y="76200"/>
          <a:ext cx="2609850" cy="28575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Data included in this workbook</a:t>
          </a:r>
          <a:r>
            <a:rPr lang="en-US" sz="1100" baseline="0"/>
            <a:t> is for reference only.  Please ensure all fields are updated with project-specific data before submittal.  </a:t>
          </a:r>
        </a:p>
        <a:p>
          <a:endParaRPr lang="en-US" sz="1100" baseline="0"/>
        </a:p>
        <a:p>
          <a:r>
            <a:rPr lang="en-US" sz="1100"/>
            <a:t>This</a:t>
          </a:r>
          <a:r>
            <a:rPr lang="en-US" sz="1100" baseline="0"/>
            <a:t> worksheet is programmed to return error messages and prompts when key information is left blank or budget issues are detected.  Please confirm errors have been addressed before submitting to the Tollway.  Delete unsused subconsultant columns as necessary.</a:t>
          </a:r>
        </a:p>
        <a:p>
          <a:endParaRPr lang="en-US" sz="1100" baseline="0"/>
        </a:p>
        <a:p>
          <a:r>
            <a:rPr lang="en-US" sz="1100" baseline="0">
              <a:solidFill>
                <a:srgbClr val="0000FF"/>
              </a:solidFill>
            </a:rPr>
            <a:t>Blue</a:t>
          </a:r>
          <a:r>
            <a:rPr lang="en-US" sz="1100" baseline="0"/>
            <a:t> text cells should be completed by the consultant.</a:t>
          </a: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3B37F-EB38-490C-B32B-F7C28B4A6102}">
  <sheetPr>
    <tabColor rgb="FFFFFF99"/>
    <pageSetUpPr fitToPage="1"/>
  </sheetPr>
  <dimension ref="A1:T57"/>
  <sheetViews>
    <sheetView tabSelected="1" zoomScaleNormal="100" zoomScalePageLayoutView="60" workbookViewId="0">
      <pane ySplit="12" topLeftCell="A13" activePane="bottomLeft" state="frozen"/>
      <selection pane="bottomLeft" activeCell="C4" sqref="C4"/>
    </sheetView>
  </sheetViews>
  <sheetFormatPr defaultColWidth="9.140625" defaultRowHeight="15" x14ac:dyDescent="0.25"/>
  <cols>
    <col min="1" max="1" width="12.7109375" style="1" customWidth="1"/>
    <col min="2" max="2" width="25.7109375" style="1" customWidth="1"/>
    <col min="3" max="4" width="15.7109375" style="1" customWidth="1"/>
    <col min="5" max="5" width="15.7109375" style="49" customWidth="1"/>
    <col min="6" max="6" width="15.7109375" style="1" customWidth="1"/>
    <col min="7" max="7" width="15.7109375" style="49" customWidth="1"/>
    <col min="8" max="8" width="15.7109375" style="1" customWidth="1"/>
    <col min="9" max="9" width="15.7109375" style="49" customWidth="1"/>
    <col min="10" max="10" width="15.7109375" style="1" customWidth="1"/>
    <col min="11" max="11" width="3.42578125" style="1" customWidth="1"/>
    <col min="12" max="12" width="15.7109375" style="1" customWidth="1"/>
    <col min="13" max="14" width="12.7109375" style="1" customWidth="1"/>
    <col min="15" max="15" width="15.7109375" style="49" customWidth="1"/>
    <col min="16" max="17" width="15.7109375" style="1" customWidth="1"/>
    <col min="18" max="18" width="15.7109375" style="49" customWidth="1"/>
    <col min="19" max="16384" width="9.140625" style="1"/>
  </cols>
  <sheetData>
    <row r="1" spans="1:20" ht="21" x14ac:dyDescent="0.35">
      <c r="A1" s="225" t="s">
        <v>67</v>
      </c>
      <c r="B1" s="225"/>
      <c r="C1" s="225"/>
      <c r="D1" s="225"/>
      <c r="E1" s="225"/>
      <c r="F1" s="225"/>
      <c r="G1" s="225"/>
      <c r="H1" s="225"/>
      <c r="I1" s="225"/>
      <c r="J1" s="225"/>
      <c r="K1" s="225"/>
      <c r="L1" s="225"/>
      <c r="M1" s="225"/>
      <c r="N1" s="225"/>
      <c r="O1" s="225"/>
      <c r="P1" s="225"/>
      <c r="Q1" s="225"/>
      <c r="R1" s="225"/>
    </row>
    <row r="2" spans="1:20" ht="18" customHeight="1" x14ac:dyDescent="0.35">
      <c r="A2" s="225" t="s">
        <v>76</v>
      </c>
      <c r="B2" s="225"/>
      <c r="C2" s="225"/>
      <c r="D2" s="225"/>
      <c r="E2" s="225"/>
      <c r="F2" s="225"/>
      <c r="G2" s="225"/>
      <c r="H2" s="225"/>
      <c r="I2" s="225"/>
      <c r="J2" s="225"/>
      <c r="K2" s="225"/>
      <c r="L2" s="225"/>
      <c r="M2" s="225"/>
      <c r="N2" s="225"/>
      <c r="O2" s="225"/>
      <c r="P2" s="225"/>
      <c r="Q2" s="225"/>
      <c r="R2" s="225"/>
    </row>
    <row r="3" spans="1:20" x14ac:dyDescent="0.25">
      <c r="A3" s="17"/>
      <c r="B3" s="17"/>
      <c r="C3" s="17"/>
      <c r="D3" s="17"/>
      <c r="E3" s="18"/>
      <c r="F3" s="17"/>
      <c r="G3" s="18"/>
      <c r="H3" s="17"/>
      <c r="I3" s="18"/>
      <c r="J3" s="17"/>
      <c r="K3" s="17"/>
      <c r="L3" s="17"/>
      <c r="M3" s="17"/>
      <c r="N3" s="17"/>
      <c r="O3" s="18"/>
      <c r="P3" s="17"/>
      <c r="Q3" s="17"/>
      <c r="R3" s="18"/>
    </row>
    <row r="4" spans="1:20" ht="15.75" thickBot="1" x14ac:dyDescent="0.3">
      <c r="A4" s="19" t="s">
        <v>32</v>
      </c>
      <c r="B4" s="19"/>
      <c r="C4" s="20" t="s">
        <v>52</v>
      </c>
      <c r="D4" s="20"/>
      <c r="E4" s="20"/>
      <c r="F4" s="17"/>
      <c r="G4" s="21"/>
      <c r="H4" s="22"/>
      <c r="I4" s="23"/>
      <c r="J4" s="24"/>
      <c r="K4" s="24"/>
      <c r="L4" s="24"/>
      <c r="M4" s="24"/>
      <c r="N4" s="24"/>
      <c r="O4" s="23"/>
      <c r="P4" s="24"/>
      <c r="Q4" s="24"/>
      <c r="R4" s="23"/>
    </row>
    <row r="5" spans="1:20" ht="15.75" thickBot="1" x14ac:dyDescent="0.3">
      <c r="A5" s="19" t="s">
        <v>36</v>
      </c>
      <c r="B5" s="19"/>
      <c r="C5" s="226" t="s">
        <v>66</v>
      </c>
      <c r="D5" s="226"/>
      <c r="E5" s="226"/>
      <c r="F5" s="17"/>
      <c r="G5" s="21"/>
      <c r="H5" s="22"/>
      <c r="I5" s="25" t="s">
        <v>0</v>
      </c>
      <c r="J5" s="187">
        <v>3000000</v>
      </c>
      <c r="K5" s="26"/>
      <c r="L5" s="24"/>
      <c r="M5" s="24"/>
      <c r="N5" s="24"/>
      <c r="O5" s="23"/>
      <c r="P5" s="24"/>
      <c r="Q5" s="24"/>
      <c r="R5" s="23"/>
    </row>
    <row r="6" spans="1:20" ht="15.75" thickBot="1" x14ac:dyDescent="0.3">
      <c r="A6" s="19" t="s">
        <v>37</v>
      </c>
      <c r="B6" s="19"/>
      <c r="C6" s="188" t="s">
        <v>53</v>
      </c>
      <c r="D6" s="83"/>
      <c r="E6" s="83"/>
      <c r="F6" s="17"/>
      <c r="G6" s="21"/>
      <c r="H6" s="22"/>
      <c r="I6" s="25" t="s">
        <v>81</v>
      </c>
      <c r="J6" s="189">
        <v>0.3</v>
      </c>
      <c r="K6" s="26"/>
      <c r="L6" s="24"/>
      <c r="M6" s="24"/>
      <c r="N6" s="24"/>
      <c r="O6" s="23"/>
      <c r="P6" s="24"/>
      <c r="Q6" s="24"/>
      <c r="R6" s="23"/>
    </row>
    <row r="7" spans="1:20" ht="15.75" thickBot="1" x14ac:dyDescent="0.3">
      <c r="A7" s="19" t="s">
        <v>33</v>
      </c>
      <c r="B7" s="19"/>
      <c r="C7" s="190">
        <v>45427</v>
      </c>
      <c r="D7" s="28"/>
      <c r="E7" s="22"/>
      <c r="F7" s="17"/>
      <c r="G7" s="21"/>
      <c r="H7" s="22"/>
      <c r="I7" s="25" t="s">
        <v>82</v>
      </c>
      <c r="J7" s="189">
        <v>0.05</v>
      </c>
      <c r="K7" s="24"/>
      <c r="L7" s="24"/>
      <c r="M7" s="24"/>
      <c r="N7" s="24"/>
      <c r="O7" s="23"/>
      <c r="P7" s="24"/>
      <c r="Q7" s="24"/>
      <c r="R7" s="23"/>
    </row>
    <row r="8" spans="1:20" x14ac:dyDescent="0.25">
      <c r="A8" s="19" t="s">
        <v>34</v>
      </c>
      <c r="B8" s="19"/>
      <c r="C8" s="27">
        <f ca="1">TODAY()</f>
        <v>46261</v>
      </c>
      <c r="D8" s="28"/>
      <c r="E8" s="22"/>
      <c r="F8" s="17"/>
      <c r="G8" s="21"/>
      <c r="H8" s="22"/>
      <c r="I8" s="23"/>
      <c r="J8" s="24"/>
      <c r="K8" s="24"/>
      <c r="L8" s="22"/>
      <c r="M8" s="22"/>
      <c r="N8" s="22"/>
      <c r="O8" s="23"/>
      <c r="P8" s="24"/>
      <c r="Q8" s="24"/>
      <c r="R8" s="23"/>
    </row>
    <row r="9" spans="1:20" x14ac:dyDescent="0.25">
      <c r="A9" s="19"/>
      <c r="B9" s="19"/>
      <c r="C9" s="28"/>
      <c r="D9" s="28"/>
      <c r="E9" s="21"/>
      <c r="F9" s="22"/>
      <c r="G9" s="21"/>
      <c r="H9" s="22"/>
      <c r="I9" s="23"/>
      <c r="J9" s="24"/>
      <c r="K9" s="24"/>
      <c r="L9" s="22"/>
      <c r="M9" s="22"/>
      <c r="N9" s="22"/>
      <c r="O9" s="23"/>
      <c r="P9" s="24"/>
      <c r="Q9" s="24"/>
      <c r="R9" s="23"/>
    </row>
    <row r="10" spans="1:20" ht="20.100000000000001" customHeight="1" x14ac:dyDescent="0.25">
      <c r="A10" s="227" t="s">
        <v>1</v>
      </c>
      <c r="B10" s="227"/>
      <c r="C10" s="227"/>
      <c r="D10" s="227"/>
      <c r="E10" s="227"/>
      <c r="F10" s="227"/>
      <c r="G10" s="227"/>
      <c r="H10" s="227"/>
      <c r="I10" s="227"/>
      <c r="J10" s="227"/>
      <c r="K10" s="29"/>
      <c r="L10" s="228" t="s">
        <v>2</v>
      </c>
      <c r="M10" s="229"/>
      <c r="N10" s="229"/>
      <c r="O10" s="229"/>
      <c r="P10" s="229"/>
      <c r="Q10" s="229"/>
      <c r="R10" s="230"/>
    </row>
    <row r="11" spans="1:20" ht="18" x14ac:dyDescent="0.25">
      <c r="A11" s="32" t="s">
        <v>3</v>
      </c>
      <c r="B11" s="32" t="s">
        <v>4</v>
      </c>
      <c r="C11" s="32" t="s">
        <v>54</v>
      </c>
      <c r="D11" s="32" t="s">
        <v>5</v>
      </c>
      <c r="E11" s="32" t="s">
        <v>6</v>
      </c>
      <c r="F11" s="32" t="s">
        <v>7</v>
      </c>
      <c r="G11" s="32" t="s">
        <v>8</v>
      </c>
      <c r="H11" s="32" t="s">
        <v>29</v>
      </c>
      <c r="I11" s="31" t="s">
        <v>59</v>
      </c>
      <c r="J11" s="32" t="s">
        <v>10</v>
      </c>
      <c r="K11" s="30"/>
      <c r="L11" s="32" t="s">
        <v>11</v>
      </c>
      <c r="M11" s="231" t="s">
        <v>12</v>
      </c>
      <c r="N11" s="232"/>
      <c r="O11" s="31" t="s">
        <v>55</v>
      </c>
      <c r="P11" s="32" t="s">
        <v>56</v>
      </c>
      <c r="Q11" s="32" t="s">
        <v>38</v>
      </c>
      <c r="R11" s="31" t="s">
        <v>83</v>
      </c>
    </row>
    <row r="12" spans="1:20" ht="45.75" thickBot="1" x14ac:dyDescent="0.3">
      <c r="A12" s="99" t="s">
        <v>62</v>
      </c>
      <c r="B12" s="100" t="s">
        <v>57</v>
      </c>
      <c r="C12" s="99" t="s">
        <v>63</v>
      </c>
      <c r="D12" s="99" t="s">
        <v>13</v>
      </c>
      <c r="E12" s="101" t="s">
        <v>94</v>
      </c>
      <c r="F12" s="99" t="s">
        <v>14</v>
      </c>
      <c r="G12" s="101" t="s">
        <v>79</v>
      </c>
      <c r="H12" s="99" t="s">
        <v>15</v>
      </c>
      <c r="I12" s="101" t="s">
        <v>96</v>
      </c>
      <c r="J12" s="99" t="s">
        <v>16</v>
      </c>
      <c r="K12" s="102"/>
      <c r="L12" s="99" t="s">
        <v>17</v>
      </c>
      <c r="M12" s="223" t="s">
        <v>75</v>
      </c>
      <c r="N12" s="224"/>
      <c r="O12" s="101" t="s">
        <v>18</v>
      </c>
      <c r="P12" s="99" t="s">
        <v>19</v>
      </c>
      <c r="Q12" s="99" t="s">
        <v>39</v>
      </c>
      <c r="R12" s="101" t="s">
        <v>20</v>
      </c>
    </row>
    <row r="13" spans="1:20" ht="30.75" thickTop="1" x14ac:dyDescent="0.25">
      <c r="A13" s="191">
        <v>1</v>
      </c>
      <c r="B13" s="192" t="s">
        <v>95</v>
      </c>
      <c r="C13" s="191" t="s">
        <v>78</v>
      </c>
      <c r="D13" s="193">
        <v>44593</v>
      </c>
      <c r="E13" s="194">
        <v>50000</v>
      </c>
      <c r="F13" s="194">
        <v>50000</v>
      </c>
      <c r="G13" s="194">
        <v>0</v>
      </c>
      <c r="H13" s="194">
        <v>20000</v>
      </c>
      <c r="I13" s="93">
        <f>IF(F13+G13=0,"",F13+G13)</f>
        <v>50000</v>
      </c>
      <c r="J13" s="193">
        <v>44682</v>
      </c>
      <c r="K13" s="33"/>
      <c r="L13" s="195">
        <v>1</v>
      </c>
      <c r="M13" s="196">
        <v>44590</v>
      </c>
      <c r="N13" s="197">
        <v>44617</v>
      </c>
      <c r="O13" s="198">
        <v>5000</v>
      </c>
      <c r="P13" s="199">
        <v>5000</v>
      </c>
      <c r="Q13" s="199">
        <v>0</v>
      </c>
      <c r="R13" s="93">
        <f>IF(O13="","",O13)</f>
        <v>5000</v>
      </c>
      <c r="T13" s="34"/>
    </row>
    <row r="14" spans="1:20" x14ac:dyDescent="0.25">
      <c r="A14" s="200">
        <v>2</v>
      </c>
      <c r="B14" s="201" t="s">
        <v>61</v>
      </c>
      <c r="C14" s="200" t="s">
        <v>60</v>
      </c>
      <c r="D14" s="202">
        <v>44595</v>
      </c>
      <c r="E14" s="203">
        <v>100000</v>
      </c>
      <c r="F14" s="203">
        <v>100000</v>
      </c>
      <c r="G14" s="203">
        <v>0</v>
      </c>
      <c r="H14" s="203">
        <v>90000</v>
      </c>
      <c r="I14" s="11">
        <f>IF(AND(F14="",G14=""),"",F14+G14+I13)</f>
        <v>150000</v>
      </c>
      <c r="J14" s="202">
        <v>44683</v>
      </c>
      <c r="K14" s="33"/>
      <c r="L14" s="204">
        <v>2</v>
      </c>
      <c r="M14" s="205">
        <v>44618</v>
      </c>
      <c r="N14" s="206">
        <v>44645</v>
      </c>
      <c r="O14" s="207">
        <v>10000</v>
      </c>
      <c r="P14" s="208">
        <v>5000</v>
      </c>
      <c r="Q14" s="209">
        <v>1000</v>
      </c>
      <c r="R14" s="12">
        <f>IF(O14="","",O14+R13)</f>
        <v>15000</v>
      </c>
      <c r="T14" s="34"/>
    </row>
    <row r="15" spans="1:20" x14ac:dyDescent="0.25">
      <c r="A15" s="200">
        <v>3</v>
      </c>
      <c r="B15" s="201" t="s">
        <v>61</v>
      </c>
      <c r="C15" s="200" t="s">
        <v>60</v>
      </c>
      <c r="D15" s="202">
        <v>44673</v>
      </c>
      <c r="E15" s="203">
        <v>150000</v>
      </c>
      <c r="F15" s="203">
        <v>150000</v>
      </c>
      <c r="G15" s="203">
        <v>0</v>
      </c>
      <c r="H15" s="203">
        <v>120000</v>
      </c>
      <c r="I15" s="11">
        <f t="shared" ref="I15:I37" si="0">IF(AND(F15="",G15=""),"",F15+G15+I14)</f>
        <v>300000</v>
      </c>
      <c r="J15" s="202">
        <v>44684</v>
      </c>
      <c r="K15" s="33"/>
      <c r="L15" s="204">
        <v>3</v>
      </c>
      <c r="M15" s="205">
        <v>44646</v>
      </c>
      <c r="N15" s="206">
        <v>44680</v>
      </c>
      <c r="O15" s="207">
        <v>20000</v>
      </c>
      <c r="P15" s="208">
        <v>5000</v>
      </c>
      <c r="Q15" s="209">
        <v>1000</v>
      </c>
      <c r="R15" s="12">
        <f t="shared" ref="R15:R37" si="1">IF(O15="","",O15+R14)</f>
        <v>35000</v>
      </c>
    </row>
    <row r="16" spans="1:20" x14ac:dyDescent="0.25">
      <c r="A16" s="200">
        <v>4</v>
      </c>
      <c r="B16" s="201" t="s">
        <v>61</v>
      </c>
      <c r="C16" s="200" t="s">
        <v>60</v>
      </c>
      <c r="D16" s="202">
        <v>44657</v>
      </c>
      <c r="E16" s="203">
        <v>50000</v>
      </c>
      <c r="F16" s="203">
        <v>50000</v>
      </c>
      <c r="G16" s="203">
        <v>0</v>
      </c>
      <c r="H16" s="203">
        <v>20000</v>
      </c>
      <c r="I16" s="11">
        <f t="shared" si="0"/>
        <v>350000</v>
      </c>
      <c r="J16" s="202">
        <v>44685</v>
      </c>
      <c r="K16" s="33"/>
      <c r="L16" s="204">
        <v>4</v>
      </c>
      <c r="M16" s="205">
        <v>44681</v>
      </c>
      <c r="N16" s="206">
        <v>44708</v>
      </c>
      <c r="O16" s="207">
        <v>30000</v>
      </c>
      <c r="P16" s="208">
        <v>10000</v>
      </c>
      <c r="Q16" s="209">
        <v>1000</v>
      </c>
      <c r="R16" s="12">
        <f t="shared" si="1"/>
        <v>65000</v>
      </c>
    </row>
    <row r="17" spans="1:18" x14ac:dyDescent="0.25">
      <c r="A17" s="200">
        <v>5</v>
      </c>
      <c r="B17" s="201" t="s">
        <v>61</v>
      </c>
      <c r="C17" s="200" t="s">
        <v>60</v>
      </c>
      <c r="D17" s="210">
        <v>44690</v>
      </c>
      <c r="E17" s="194">
        <v>20000</v>
      </c>
      <c r="F17" s="194">
        <v>20000</v>
      </c>
      <c r="G17" s="194">
        <v>0</v>
      </c>
      <c r="H17" s="203">
        <v>10000</v>
      </c>
      <c r="I17" s="11">
        <f t="shared" si="0"/>
        <v>370000</v>
      </c>
      <c r="J17" s="202">
        <v>44686</v>
      </c>
      <c r="K17" s="33"/>
      <c r="L17" s="204">
        <v>5</v>
      </c>
      <c r="M17" s="205">
        <v>44709</v>
      </c>
      <c r="N17" s="206">
        <v>44736</v>
      </c>
      <c r="O17" s="207">
        <v>30000</v>
      </c>
      <c r="P17" s="208">
        <v>10000</v>
      </c>
      <c r="Q17" s="209">
        <v>1000</v>
      </c>
      <c r="R17" s="12">
        <f t="shared" si="1"/>
        <v>95000</v>
      </c>
    </row>
    <row r="18" spans="1:18" x14ac:dyDescent="0.25">
      <c r="A18" s="200"/>
      <c r="B18" s="201"/>
      <c r="C18" s="200"/>
      <c r="D18" s="210"/>
      <c r="E18" s="194"/>
      <c r="F18" s="194"/>
      <c r="G18" s="194"/>
      <c r="H18" s="203"/>
      <c r="I18" s="11" t="str">
        <f>IF(AND(F18="",G18=""),"",F18+G18+I17)</f>
        <v/>
      </c>
      <c r="J18" s="202"/>
      <c r="K18" s="33"/>
      <c r="L18" s="204">
        <v>6</v>
      </c>
      <c r="M18" s="205">
        <v>44737</v>
      </c>
      <c r="N18" s="206">
        <v>44771</v>
      </c>
      <c r="O18" s="207">
        <v>30000</v>
      </c>
      <c r="P18" s="208">
        <v>10000</v>
      </c>
      <c r="Q18" s="209">
        <v>5000</v>
      </c>
      <c r="R18" s="12">
        <f t="shared" si="1"/>
        <v>125000</v>
      </c>
    </row>
    <row r="19" spans="1:18" x14ac:dyDescent="0.25">
      <c r="A19" s="200"/>
      <c r="B19" s="201"/>
      <c r="C19" s="200"/>
      <c r="D19" s="210"/>
      <c r="E19" s="194"/>
      <c r="F19" s="194"/>
      <c r="G19" s="194"/>
      <c r="H19" s="203"/>
      <c r="I19" s="11" t="str">
        <f t="shared" si="0"/>
        <v/>
      </c>
      <c r="J19" s="202"/>
      <c r="K19" s="33"/>
      <c r="L19" s="204">
        <v>7</v>
      </c>
      <c r="M19" s="211">
        <v>44772</v>
      </c>
      <c r="N19" s="212">
        <v>44799</v>
      </c>
      <c r="O19" s="207">
        <v>30000</v>
      </c>
      <c r="P19" s="208">
        <v>10000</v>
      </c>
      <c r="Q19" s="209">
        <v>5000</v>
      </c>
      <c r="R19" s="12">
        <f t="shared" si="1"/>
        <v>155000</v>
      </c>
    </row>
    <row r="20" spans="1:18" x14ac:dyDescent="0.25">
      <c r="A20" s="200"/>
      <c r="B20" s="201"/>
      <c r="C20" s="200"/>
      <c r="D20" s="210"/>
      <c r="E20" s="194"/>
      <c r="F20" s="194"/>
      <c r="G20" s="194"/>
      <c r="H20" s="203"/>
      <c r="I20" s="11" t="str">
        <f t="shared" si="0"/>
        <v/>
      </c>
      <c r="J20" s="202"/>
      <c r="K20" s="33"/>
      <c r="L20" s="204">
        <v>8</v>
      </c>
      <c r="M20" s="211">
        <v>44800</v>
      </c>
      <c r="N20" s="212">
        <v>44827</v>
      </c>
      <c r="O20" s="207">
        <v>30000</v>
      </c>
      <c r="P20" s="208">
        <v>5000</v>
      </c>
      <c r="Q20" s="209">
        <v>5000</v>
      </c>
      <c r="R20" s="12">
        <f t="shared" si="1"/>
        <v>185000</v>
      </c>
    </row>
    <row r="21" spans="1:18" x14ac:dyDescent="0.25">
      <c r="A21" s="200"/>
      <c r="B21" s="201"/>
      <c r="C21" s="200"/>
      <c r="D21" s="210"/>
      <c r="E21" s="194"/>
      <c r="F21" s="194"/>
      <c r="G21" s="194"/>
      <c r="H21" s="203"/>
      <c r="I21" s="11" t="str">
        <f t="shared" si="0"/>
        <v/>
      </c>
      <c r="J21" s="202"/>
      <c r="K21" s="33"/>
      <c r="L21" s="204">
        <v>9</v>
      </c>
      <c r="M21" s="211">
        <v>44828</v>
      </c>
      <c r="N21" s="212">
        <v>44862</v>
      </c>
      <c r="O21" s="207">
        <v>30000</v>
      </c>
      <c r="P21" s="208">
        <v>5000</v>
      </c>
      <c r="Q21" s="209">
        <v>5000</v>
      </c>
      <c r="R21" s="12">
        <f t="shared" si="1"/>
        <v>215000</v>
      </c>
    </row>
    <row r="22" spans="1:18" x14ac:dyDescent="0.25">
      <c r="A22" s="200"/>
      <c r="B22" s="201"/>
      <c r="C22" s="200"/>
      <c r="D22" s="210"/>
      <c r="E22" s="194"/>
      <c r="F22" s="194"/>
      <c r="G22" s="194"/>
      <c r="H22" s="203"/>
      <c r="I22" s="11" t="str">
        <f t="shared" si="0"/>
        <v/>
      </c>
      <c r="J22" s="202"/>
      <c r="K22" s="33"/>
      <c r="L22" s="204">
        <v>10</v>
      </c>
      <c r="M22" s="211">
        <v>44863</v>
      </c>
      <c r="N22" s="212">
        <v>44895</v>
      </c>
      <c r="O22" s="207">
        <v>45000</v>
      </c>
      <c r="P22" s="208">
        <v>5000</v>
      </c>
      <c r="Q22" s="209">
        <v>5000</v>
      </c>
      <c r="R22" s="12">
        <f>IF(O22="","",O22+R21)</f>
        <v>260000</v>
      </c>
    </row>
    <row r="23" spans="1:18" x14ac:dyDescent="0.25">
      <c r="A23" s="200"/>
      <c r="B23" s="201"/>
      <c r="C23" s="200"/>
      <c r="D23" s="210"/>
      <c r="E23" s="194"/>
      <c r="F23" s="194"/>
      <c r="G23" s="194"/>
      <c r="H23" s="203"/>
      <c r="I23" s="11" t="str">
        <f t="shared" si="0"/>
        <v/>
      </c>
      <c r="J23" s="202"/>
      <c r="K23" s="33"/>
      <c r="L23" s="204"/>
      <c r="M23" s="211"/>
      <c r="N23" s="212"/>
      <c r="O23" s="207"/>
      <c r="P23" s="208"/>
      <c r="Q23" s="209"/>
      <c r="R23" s="12" t="str">
        <f t="shared" si="1"/>
        <v/>
      </c>
    </row>
    <row r="24" spans="1:18" x14ac:dyDescent="0.25">
      <c r="A24" s="200"/>
      <c r="B24" s="201"/>
      <c r="C24" s="200"/>
      <c r="D24" s="210"/>
      <c r="E24" s="194"/>
      <c r="F24" s="194"/>
      <c r="G24" s="194"/>
      <c r="H24" s="203"/>
      <c r="I24" s="11" t="str">
        <f t="shared" si="0"/>
        <v/>
      </c>
      <c r="J24" s="202"/>
      <c r="K24" s="33"/>
      <c r="L24" s="204"/>
      <c r="M24" s="211"/>
      <c r="N24" s="212"/>
      <c r="O24" s="207"/>
      <c r="P24" s="208"/>
      <c r="Q24" s="209"/>
      <c r="R24" s="12" t="str">
        <f t="shared" si="1"/>
        <v/>
      </c>
    </row>
    <row r="25" spans="1:18" x14ac:dyDescent="0.25">
      <c r="A25" s="200"/>
      <c r="B25" s="201"/>
      <c r="C25" s="200"/>
      <c r="D25" s="210"/>
      <c r="E25" s="194"/>
      <c r="F25" s="194"/>
      <c r="G25" s="194"/>
      <c r="H25" s="203"/>
      <c r="I25" s="11" t="str">
        <f t="shared" si="0"/>
        <v/>
      </c>
      <c r="J25" s="202"/>
      <c r="K25" s="33"/>
      <c r="L25" s="204"/>
      <c r="M25" s="211"/>
      <c r="N25" s="212"/>
      <c r="O25" s="207"/>
      <c r="P25" s="208"/>
      <c r="Q25" s="209"/>
      <c r="R25" s="12" t="str">
        <f t="shared" si="1"/>
        <v/>
      </c>
    </row>
    <row r="26" spans="1:18" x14ac:dyDescent="0.25">
      <c r="A26" s="200"/>
      <c r="B26" s="201"/>
      <c r="C26" s="200"/>
      <c r="D26" s="210"/>
      <c r="E26" s="194"/>
      <c r="F26" s="194"/>
      <c r="G26" s="194"/>
      <c r="H26" s="203"/>
      <c r="I26" s="11" t="str">
        <f t="shared" si="0"/>
        <v/>
      </c>
      <c r="J26" s="202"/>
      <c r="K26" s="33"/>
      <c r="L26" s="204"/>
      <c r="M26" s="211"/>
      <c r="N26" s="212"/>
      <c r="O26" s="207"/>
      <c r="P26" s="208"/>
      <c r="Q26" s="209"/>
      <c r="R26" s="12" t="str">
        <f t="shared" si="1"/>
        <v/>
      </c>
    </row>
    <row r="27" spans="1:18" x14ac:dyDescent="0.25">
      <c r="A27" s="200"/>
      <c r="B27" s="201"/>
      <c r="C27" s="200"/>
      <c r="D27" s="210"/>
      <c r="E27" s="194"/>
      <c r="F27" s="194"/>
      <c r="G27" s="194"/>
      <c r="H27" s="203"/>
      <c r="I27" s="11" t="str">
        <f t="shared" si="0"/>
        <v/>
      </c>
      <c r="J27" s="202"/>
      <c r="K27" s="33"/>
      <c r="L27" s="204"/>
      <c r="M27" s="211"/>
      <c r="N27" s="212"/>
      <c r="O27" s="207"/>
      <c r="P27" s="208"/>
      <c r="Q27" s="209"/>
      <c r="R27" s="12" t="str">
        <f t="shared" si="1"/>
        <v/>
      </c>
    </row>
    <row r="28" spans="1:18" x14ac:dyDescent="0.25">
      <c r="A28" s="200"/>
      <c r="B28" s="201"/>
      <c r="C28" s="200"/>
      <c r="D28" s="210"/>
      <c r="E28" s="194"/>
      <c r="F28" s="194"/>
      <c r="G28" s="194"/>
      <c r="H28" s="203"/>
      <c r="I28" s="11" t="str">
        <f t="shared" si="0"/>
        <v/>
      </c>
      <c r="J28" s="202"/>
      <c r="K28" s="33"/>
      <c r="L28" s="204"/>
      <c r="M28" s="211"/>
      <c r="N28" s="212"/>
      <c r="O28" s="207"/>
      <c r="P28" s="208"/>
      <c r="Q28" s="209"/>
      <c r="R28" s="12" t="str">
        <f t="shared" si="1"/>
        <v/>
      </c>
    </row>
    <row r="29" spans="1:18" x14ac:dyDescent="0.25">
      <c r="A29" s="200"/>
      <c r="B29" s="201"/>
      <c r="C29" s="200"/>
      <c r="D29" s="210"/>
      <c r="E29" s="194"/>
      <c r="F29" s="194"/>
      <c r="G29" s="194"/>
      <c r="H29" s="203"/>
      <c r="I29" s="11" t="str">
        <f t="shared" si="0"/>
        <v/>
      </c>
      <c r="J29" s="202"/>
      <c r="K29" s="33"/>
      <c r="L29" s="204"/>
      <c r="M29" s="211"/>
      <c r="N29" s="212"/>
      <c r="O29" s="207"/>
      <c r="P29" s="208"/>
      <c r="Q29" s="209"/>
      <c r="R29" s="12" t="str">
        <f t="shared" si="1"/>
        <v/>
      </c>
    </row>
    <row r="30" spans="1:18" x14ac:dyDescent="0.25">
      <c r="A30" s="200"/>
      <c r="B30" s="201"/>
      <c r="C30" s="200"/>
      <c r="D30" s="210"/>
      <c r="E30" s="194"/>
      <c r="F30" s="194"/>
      <c r="G30" s="194"/>
      <c r="H30" s="203"/>
      <c r="I30" s="11" t="str">
        <f t="shared" si="0"/>
        <v/>
      </c>
      <c r="J30" s="202"/>
      <c r="K30" s="33"/>
      <c r="L30" s="204"/>
      <c r="M30" s="211"/>
      <c r="N30" s="212"/>
      <c r="O30" s="207"/>
      <c r="P30" s="208"/>
      <c r="Q30" s="209"/>
      <c r="R30" s="12" t="str">
        <f t="shared" si="1"/>
        <v/>
      </c>
    </row>
    <row r="31" spans="1:18" x14ac:dyDescent="0.25">
      <c r="A31" s="200"/>
      <c r="B31" s="201"/>
      <c r="C31" s="200"/>
      <c r="D31" s="210"/>
      <c r="E31" s="194"/>
      <c r="F31" s="194"/>
      <c r="G31" s="194"/>
      <c r="H31" s="203"/>
      <c r="I31" s="11" t="str">
        <f t="shared" si="0"/>
        <v/>
      </c>
      <c r="J31" s="202"/>
      <c r="K31" s="33"/>
      <c r="L31" s="204"/>
      <c r="M31" s="211"/>
      <c r="N31" s="212"/>
      <c r="O31" s="207"/>
      <c r="P31" s="208"/>
      <c r="Q31" s="209"/>
      <c r="R31" s="12" t="str">
        <f t="shared" si="1"/>
        <v/>
      </c>
    </row>
    <row r="32" spans="1:18" x14ac:dyDescent="0.25">
      <c r="A32" s="200"/>
      <c r="B32" s="201"/>
      <c r="C32" s="200"/>
      <c r="D32" s="210"/>
      <c r="E32" s="194"/>
      <c r="F32" s="194"/>
      <c r="G32" s="194"/>
      <c r="H32" s="203"/>
      <c r="I32" s="11" t="str">
        <f t="shared" si="0"/>
        <v/>
      </c>
      <c r="J32" s="202"/>
      <c r="K32" s="33"/>
      <c r="L32" s="204"/>
      <c r="M32" s="211"/>
      <c r="N32" s="212"/>
      <c r="O32" s="207"/>
      <c r="P32" s="208"/>
      <c r="Q32" s="209"/>
      <c r="R32" s="12" t="str">
        <f t="shared" si="1"/>
        <v/>
      </c>
    </row>
    <row r="33" spans="1:19" x14ac:dyDescent="0.25">
      <c r="A33" s="200"/>
      <c r="B33" s="201"/>
      <c r="C33" s="200"/>
      <c r="D33" s="210"/>
      <c r="E33" s="194"/>
      <c r="F33" s="194"/>
      <c r="G33" s="194"/>
      <c r="H33" s="203"/>
      <c r="I33" s="11" t="str">
        <f t="shared" si="0"/>
        <v/>
      </c>
      <c r="J33" s="202"/>
      <c r="K33" s="33"/>
      <c r="L33" s="204"/>
      <c r="M33" s="211"/>
      <c r="N33" s="212"/>
      <c r="O33" s="207"/>
      <c r="P33" s="208"/>
      <c r="Q33" s="209"/>
      <c r="R33" s="12" t="str">
        <f t="shared" si="1"/>
        <v/>
      </c>
    </row>
    <row r="34" spans="1:19" x14ac:dyDescent="0.25">
      <c r="A34" s="200"/>
      <c r="B34" s="201"/>
      <c r="C34" s="200"/>
      <c r="D34" s="210"/>
      <c r="E34" s="194"/>
      <c r="F34" s="194"/>
      <c r="G34" s="194"/>
      <c r="H34" s="203"/>
      <c r="I34" s="11" t="str">
        <f t="shared" si="0"/>
        <v/>
      </c>
      <c r="J34" s="202"/>
      <c r="K34" s="33"/>
      <c r="L34" s="204"/>
      <c r="M34" s="211"/>
      <c r="N34" s="212"/>
      <c r="O34" s="207"/>
      <c r="P34" s="208"/>
      <c r="Q34" s="209"/>
      <c r="R34" s="12" t="str">
        <f t="shared" si="1"/>
        <v/>
      </c>
    </row>
    <row r="35" spans="1:19" x14ac:dyDescent="0.25">
      <c r="A35" s="200"/>
      <c r="B35" s="201"/>
      <c r="C35" s="200"/>
      <c r="D35" s="210"/>
      <c r="E35" s="194"/>
      <c r="F35" s="194"/>
      <c r="G35" s="194"/>
      <c r="H35" s="203"/>
      <c r="I35" s="11" t="str">
        <f t="shared" si="0"/>
        <v/>
      </c>
      <c r="J35" s="202"/>
      <c r="K35" s="33"/>
      <c r="L35" s="204"/>
      <c r="M35" s="211"/>
      <c r="N35" s="212"/>
      <c r="O35" s="207"/>
      <c r="P35" s="208"/>
      <c r="Q35" s="209"/>
      <c r="R35" s="12" t="str">
        <f t="shared" si="1"/>
        <v/>
      </c>
    </row>
    <row r="36" spans="1:19" x14ac:dyDescent="0.25">
      <c r="A36" s="200"/>
      <c r="B36" s="201"/>
      <c r="C36" s="200"/>
      <c r="D36" s="210"/>
      <c r="E36" s="194"/>
      <c r="F36" s="194"/>
      <c r="G36" s="194"/>
      <c r="H36" s="203"/>
      <c r="I36" s="11" t="str">
        <f t="shared" si="0"/>
        <v/>
      </c>
      <c r="J36" s="202"/>
      <c r="K36" s="33"/>
      <c r="L36" s="204"/>
      <c r="M36" s="211"/>
      <c r="N36" s="212"/>
      <c r="O36" s="207"/>
      <c r="P36" s="208"/>
      <c r="Q36" s="209"/>
      <c r="R36" s="12" t="str">
        <f t="shared" si="1"/>
        <v/>
      </c>
    </row>
    <row r="37" spans="1:19" x14ac:dyDescent="0.25">
      <c r="A37" s="200"/>
      <c r="B37" s="201"/>
      <c r="C37" s="200"/>
      <c r="D37" s="210"/>
      <c r="E37" s="194"/>
      <c r="F37" s="194"/>
      <c r="G37" s="194"/>
      <c r="H37" s="203"/>
      <c r="I37" s="11" t="str">
        <f t="shared" si="0"/>
        <v/>
      </c>
      <c r="J37" s="202"/>
      <c r="K37" s="33"/>
      <c r="L37" s="204"/>
      <c r="M37" s="211"/>
      <c r="N37" s="212"/>
      <c r="O37" s="207"/>
      <c r="P37" s="208"/>
      <c r="Q37" s="209"/>
      <c r="R37" s="12" t="str">
        <f t="shared" si="1"/>
        <v/>
      </c>
    </row>
    <row r="38" spans="1:19" x14ac:dyDescent="0.25">
      <c r="A38" s="35"/>
      <c r="B38" s="35"/>
      <c r="C38" s="36"/>
      <c r="D38" s="36"/>
      <c r="E38" s="37"/>
      <c r="F38" s="38"/>
      <c r="G38" s="37"/>
      <c r="H38" s="38"/>
      <c r="I38" s="37" t="s">
        <v>21</v>
      </c>
      <c r="J38" s="39"/>
      <c r="K38" s="40"/>
      <c r="L38" s="35"/>
      <c r="M38" s="41"/>
      <c r="N38" s="41"/>
      <c r="O38" s="42"/>
      <c r="P38" s="43"/>
      <c r="Q38" s="43"/>
      <c r="R38" s="42"/>
    </row>
    <row r="39" spans="1:19" x14ac:dyDescent="0.25">
      <c r="A39" s="44"/>
      <c r="B39" s="44"/>
      <c r="C39" s="17"/>
      <c r="D39" s="45"/>
      <c r="E39" s="45" t="s">
        <v>51</v>
      </c>
      <c r="F39" s="46">
        <f>SUM(F13:F37)</f>
        <v>370000</v>
      </c>
      <c r="G39" s="21">
        <f>SUM(G13:G37)</f>
        <v>0</v>
      </c>
      <c r="H39" s="46">
        <f>SUM(H13:H37)</f>
        <v>260000</v>
      </c>
      <c r="I39" s="21"/>
      <c r="J39" s="44"/>
      <c r="K39" s="44"/>
      <c r="L39" s="44"/>
      <c r="M39" s="45" t="s">
        <v>40</v>
      </c>
      <c r="N39" s="45"/>
      <c r="O39" s="46">
        <f>SUM(O13:O37)</f>
        <v>260000</v>
      </c>
      <c r="P39" s="47">
        <f>SUM(P13:P37)</f>
        <v>70000</v>
      </c>
      <c r="Q39" s="47">
        <f>SUM(Q13:Q37)</f>
        <v>29000</v>
      </c>
      <c r="R39" s="48"/>
      <c r="S39" s="49"/>
    </row>
    <row r="40" spans="1:19" x14ac:dyDescent="0.25">
      <c r="A40" s="24"/>
      <c r="B40" s="24"/>
      <c r="C40" s="17"/>
      <c r="D40" s="45"/>
      <c r="E40" s="45" t="s">
        <v>41</v>
      </c>
      <c r="F40" s="50">
        <f>J5</f>
        <v>3000000</v>
      </c>
      <c r="G40" s="46"/>
      <c r="H40" s="21"/>
      <c r="I40" s="21"/>
      <c r="J40" s="22"/>
      <c r="K40" s="24"/>
      <c r="L40" s="24"/>
      <c r="M40" s="45" t="s">
        <v>43</v>
      </c>
      <c r="N40" s="45"/>
      <c r="O40" s="51"/>
      <c r="P40" s="51">
        <f>P39/O39</f>
        <v>0.26923076923076922</v>
      </c>
      <c r="Q40" s="52">
        <f>Q39/R22</f>
        <v>0.11153846153846154</v>
      </c>
      <c r="R40" s="23"/>
    </row>
    <row r="41" spans="1:19" x14ac:dyDescent="0.25">
      <c r="A41" s="24"/>
      <c r="B41" s="24"/>
      <c r="C41" s="17"/>
      <c r="D41" s="45"/>
      <c r="E41" s="45" t="s">
        <v>22</v>
      </c>
      <c r="F41" s="50">
        <f>F40-F39</f>
        <v>2630000</v>
      </c>
      <c r="G41" s="21"/>
      <c r="H41" s="17"/>
      <c r="I41" s="18"/>
      <c r="J41" s="17"/>
      <c r="K41" s="24"/>
      <c r="L41" s="24"/>
      <c r="M41" s="45" t="s">
        <v>42</v>
      </c>
      <c r="N41" s="45"/>
      <c r="O41" s="51">
        <f>O39/J5</f>
        <v>8.666666666666667E-2</v>
      </c>
      <c r="P41" s="51">
        <f>P39/J5</f>
        <v>2.3333333333333334E-2</v>
      </c>
      <c r="Q41" s="51">
        <f>Q39/J5</f>
        <v>9.6666666666666672E-3</v>
      </c>
      <c r="R41" s="23"/>
    </row>
    <row r="42" spans="1:19" ht="15.75" thickBot="1" x14ac:dyDescent="0.3">
      <c r="A42" s="24"/>
      <c r="B42" s="24"/>
      <c r="C42" s="17"/>
      <c r="D42" s="45"/>
      <c r="E42" s="45"/>
      <c r="F42" s="53"/>
      <c r="G42" s="21"/>
      <c r="H42" s="54"/>
      <c r="I42" s="18"/>
      <c r="J42" s="17"/>
      <c r="K42" s="24"/>
      <c r="L42" s="24"/>
      <c r="N42" s="17"/>
      <c r="O42" s="18"/>
      <c r="P42" s="17"/>
      <c r="Q42" s="17"/>
      <c r="R42" s="23"/>
    </row>
    <row r="43" spans="1:19" x14ac:dyDescent="0.25">
      <c r="A43" s="55" t="s">
        <v>23</v>
      </c>
      <c r="B43" s="56" t="s">
        <v>24</v>
      </c>
      <c r="C43" s="57"/>
      <c r="D43" s="56"/>
      <c r="E43" s="58"/>
      <c r="F43" s="59"/>
      <c r="G43" s="58"/>
      <c r="H43" s="60" t="s">
        <v>23</v>
      </c>
      <c r="I43" s="56" t="s">
        <v>24</v>
      </c>
      <c r="J43" s="61"/>
      <c r="K43" s="62"/>
      <c r="L43" s="62"/>
      <c r="M43" s="62"/>
      <c r="N43" s="62"/>
      <c r="O43" s="63"/>
      <c r="P43" s="24"/>
      <c r="Q43" s="24"/>
      <c r="R43" s="23"/>
    </row>
    <row r="44" spans="1:19" x14ac:dyDescent="0.25">
      <c r="A44" s="64" t="s">
        <v>3</v>
      </c>
      <c r="B44" s="22" t="s">
        <v>25</v>
      </c>
      <c r="C44" s="17"/>
      <c r="D44" s="22"/>
      <c r="E44" s="21"/>
      <c r="F44" s="22"/>
      <c r="G44" s="21"/>
      <c r="H44" s="65" t="s">
        <v>9</v>
      </c>
      <c r="I44" s="22" t="s">
        <v>71</v>
      </c>
      <c r="J44" s="17"/>
      <c r="K44" s="24"/>
      <c r="L44" s="24"/>
      <c r="M44" s="24"/>
      <c r="N44" s="24"/>
      <c r="O44" s="66"/>
      <c r="P44" s="24"/>
      <c r="Q44" s="24"/>
      <c r="R44" s="23"/>
    </row>
    <row r="45" spans="1:19" x14ac:dyDescent="0.25">
      <c r="A45" s="64" t="s">
        <v>4</v>
      </c>
      <c r="B45" s="17" t="s">
        <v>61</v>
      </c>
      <c r="C45" s="17"/>
      <c r="D45" s="22"/>
      <c r="E45" s="21"/>
      <c r="F45" s="22"/>
      <c r="G45" s="21"/>
      <c r="H45" s="65" t="s">
        <v>10</v>
      </c>
      <c r="I45" s="22" t="s">
        <v>80</v>
      </c>
      <c r="J45" s="17"/>
      <c r="K45" s="24"/>
      <c r="L45" s="24"/>
      <c r="M45" s="24"/>
      <c r="N45" s="24"/>
      <c r="O45" s="66"/>
      <c r="P45" s="24"/>
      <c r="Q45" s="24"/>
      <c r="R45" s="23"/>
    </row>
    <row r="46" spans="1:19" x14ac:dyDescent="0.25">
      <c r="A46" s="64" t="s">
        <v>54</v>
      </c>
      <c r="B46" s="22" t="s">
        <v>64</v>
      </c>
      <c r="C46" s="17"/>
      <c r="D46" s="22"/>
      <c r="E46" s="21"/>
      <c r="F46" s="22"/>
      <c r="G46" s="21"/>
      <c r="H46" s="65" t="s">
        <v>11</v>
      </c>
      <c r="I46" s="22" t="s">
        <v>30</v>
      </c>
      <c r="J46" s="17"/>
      <c r="K46" s="24"/>
      <c r="L46" s="24"/>
      <c r="M46" s="24"/>
      <c r="N46" s="24"/>
      <c r="O46" s="66"/>
      <c r="P46" s="24"/>
      <c r="Q46" s="24"/>
      <c r="R46" s="23"/>
    </row>
    <row r="47" spans="1:19" x14ac:dyDescent="0.25">
      <c r="A47" s="64" t="s">
        <v>5</v>
      </c>
      <c r="B47" s="22" t="s">
        <v>35</v>
      </c>
      <c r="C47" s="17"/>
      <c r="D47" s="67"/>
      <c r="E47" s="68"/>
      <c r="F47" s="67"/>
      <c r="G47" s="68"/>
      <c r="H47" s="65" t="s">
        <v>12</v>
      </c>
      <c r="I47" s="22" t="s">
        <v>75</v>
      </c>
      <c r="J47" s="17"/>
      <c r="K47" s="24"/>
      <c r="L47" s="24"/>
      <c r="M47" s="24"/>
      <c r="N47" s="24"/>
      <c r="O47" s="66"/>
      <c r="P47" s="24"/>
      <c r="Q47" s="24"/>
      <c r="R47" s="23"/>
    </row>
    <row r="48" spans="1:19" ht="15" customHeight="1" x14ac:dyDescent="0.25">
      <c r="A48" s="64" t="s">
        <v>6</v>
      </c>
      <c r="B48" s="22" t="s">
        <v>26</v>
      </c>
      <c r="C48" s="17"/>
      <c r="D48" s="22"/>
      <c r="E48" s="22"/>
      <c r="F48" s="22"/>
      <c r="G48" s="22"/>
      <c r="H48" s="65" t="s">
        <v>55</v>
      </c>
      <c r="I48" s="22" t="s">
        <v>72</v>
      </c>
      <c r="J48" s="17"/>
      <c r="K48" s="24"/>
      <c r="L48" s="24"/>
      <c r="M48" s="24"/>
      <c r="N48" s="24"/>
      <c r="O48" s="66"/>
      <c r="P48" s="24"/>
      <c r="Q48" s="24"/>
      <c r="R48" s="23"/>
    </row>
    <row r="49" spans="1:18" ht="15" customHeight="1" x14ac:dyDescent="0.25">
      <c r="A49" s="64" t="s">
        <v>7</v>
      </c>
      <c r="B49" s="22" t="s">
        <v>27</v>
      </c>
      <c r="C49" s="17"/>
      <c r="D49" s="22"/>
      <c r="E49" s="22"/>
      <c r="F49" s="22"/>
      <c r="G49" s="22"/>
      <c r="H49" s="65" t="s">
        <v>56</v>
      </c>
      <c r="I49" s="22" t="s">
        <v>73</v>
      </c>
      <c r="J49" s="17"/>
      <c r="K49" s="24"/>
      <c r="L49" s="24"/>
      <c r="M49" s="24"/>
      <c r="N49" s="24"/>
      <c r="O49" s="66"/>
      <c r="P49" s="24"/>
      <c r="Q49" s="24"/>
      <c r="R49" s="23"/>
    </row>
    <row r="50" spans="1:18" x14ac:dyDescent="0.25">
      <c r="A50" s="64" t="s">
        <v>8</v>
      </c>
      <c r="B50" s="22" t="s">
        <v>58</v>
      </c>
      <c r="C50" s="17"/>
      <c r="D50" s="69"/>
      <c r="E50" s="70"/>
      <c r="F50" s="69"/>
      <c r="G50" s="70"/>
      <c r="H50" s="65" t="s">
        <v>38</v>
      </c>
      <c r="I50" s="22" t="s">
        <v>74</v>
      </c>
      <c r="J50" s="17"/>
      <c r="K50" s="24"/>
      <c r="L50" s="24"/>
      <c r="M50" s="24"/>
      <c r="N50" s="24"/>
      <c r="O50" s="66"/>
      <c r="P50" s="24"/>
      <c r="Q50" s="24"/>
      <c r="R50" s="23"/>
    </row>
    <row r="51" spans="1:18" ht="15.75" thickBot="1" x14ac:dyDescent="0.3">
      <c r="A51" s="71" t="s">
        <v>29</v>
      </c>
      <c r="B51" s="72" t="s">
        <v>28</v>
      </c>
      <c r="C51" s="73"/>
      <c r="D51" s="74"/>
      <c r="E51" s="75"/>
      <c r="F51" s="74"/>
      <c r="G51" s="75"/>
      <c r="H51" s="76" t="s">
        <v>65</v>
      </c>
      <c r="I51" s="74" t="s">
        <v>31</v>
      </c>
      <c r="J51" s="73"/>
      <c r="K51" s="77"/>
      <c r="L51" s="77"/>
      <c r="M51" s="77"/>
      <c r="N51" s="77"/>
      <c r="O51" s="78"/>
      <c r="P51" s="24"/>
      <c r="Q51" s="24"/>
      <c r="R51" s="23"/>
    </row>
    <row r="52" spans="1:18" x14ac:dyDescent="0.25">
      <c r="D52" s="79"/>
      <c r="E52" s="80"/>
      <c r="F52" s="79"/>
      <c r="G52" s="80"/>
      <c r="H52" s="79"/>
      <c r="I52" s="80"/>
      <c r="J52" s="79"/>
      <c r="K52" s="81"/>
      <c r="L52" s="81"/>
      <c r="M52" s="81"/>
      <c r="N52" s="81"/>
      <c r="O52" s="82"/>
      <c r="P52" s="81"/>
      <c r="Q52" s="81"/>
      <c r="R52" s="82"/>
    </row>
    <row r="53" spans="1:18" x14ac:dyDescent="0.25">
      <c r="D53" s="79"/>
      <c r="E53" s="80"/>
      <c r="F53" s="79"/>
      <c r="G53" s="80"/>
      <c r="H53" s="79"/>
      <c r="I53" s="80"/>
      <c r="J53" s="79"/>
      <c r="K53" s="81"/>
      <c r="L53" s="81"/>
      <c r="M53" s="81"/>
      <c r="N53" s="81"/>
      <c r="O53" s="82"/>
      <c r="P53" s="81"/>
      <c r="Q53" s="81"/>
      <c r="R53" s="82"/>
    </row>
    <row r="54" spans="1:18" x14ac:dyDescent="0.25">
      <c r="D54" s="79"/>
      <c r="E54" s="80"/>
      <c r="F54" s="79"/>
      <c r="G54" s="80"/>
      <c r="H54" s="79"/>
      <c r="I54" s="80"/>
      <c r="J54" s="79"/>
      <c r="K54" s="81"/>
      <c r="L54" s="81"/>
      <c r="M54" s="81"/>
      <c r="N54" s="81"/>
      <c r="O54" s="82"/>
      <c r="P54" s="81"/>
      <c r="Q54" s="81"/>
      <c r="R54" s="82"/>
    </row>
    <row r="55" spans="1:18" x14ac:dyDescent="0.25">
      <c r="D55" s="79"/>
      <c r="E55" s="80"/>
      <c r="F55" s="79"/>
      <c r="G55" s="80"/>
      <c r="H55" s="79"/>
      <c r="I55" s="80"/>
      <c r="J55" s="81"/>
      <c r="K55" s="81"/>
      <c r="L55" s="81"/>
      <c r="M55" s="81"/>
      <c r="N55" s="81"/>
      <c r="O55" s="82"/>
      <c r="P55" s="81"/>
      <c r="Q55" s="81"/>
      <c r="R55" s="82"/>
    </row>
    <row r="56" spans="1:18" x14ac:dyDescent="0.25">
      <c r="D56" s="79"/>
      <c r="E56" s="80"/>
      <c r="F56" s="79"/>
      <c r="G56" s="80"/>
      <c r="H56" s="79"/>
      <c r="I56" s="80"/>
      <c r="J56" s="81"/>
      <c r="K56" s="81"/>
      <c r="L56" s="81"/>
      <c r="M56" s="81"/>
      <c r="N56" s="81"/>
      <c r="O56" s="82"/>
      <c r="P56" s="81"/>
      <c r="Q56" s="81"/>
      <c r="R56" s="82"/>
    </row>
    <row r="57" spans="1:18" x14ac:dyDescent="0.25">
      <c r="D57" s="79"/>
      <c r="E57" s="80"/>
      <c r="F57" s="79"/>
      <c r="G57" s="80"/>
      <c r="H57" s="79"/>
      <c r="I57" s="80"/>
      <c r="J57" s="81"/>
      <c r="K57" s="81"/>
      <c r="L57" s="81"/>
      <c r="M57" s="81"/>
      <c r="N57" s="81"/>
      <c r="O57" s="82"/>
      <c r="P57" s="81"/>
      <c r="Q57" s="81"/>
      <c r="R57" s="82"/>
    </row>
  </sheetData>
  <sheetProtection algorithmName="SHA-512" hashValue="ObnxoFHb6dUHvajFeH/1/x1pcXbQQOZpS9kjj69Viqk9sZyCEUgnKzaNWqQ9nupzuZos4qtkdInUMspVxBU5Yg==" saltValue="wsdkb/Ln6bI0Vxz9Umofjw==" spinCount="100000" sheet="1" objects="1" scenarios="1"/>
  <mergeCells count="7">
    <mergeCell ref="M12:N12"/>
    <mergeCell ref="A1:R1"/>
    <mergeCell ref="A2:R2"/>
    <mergeCell ref="C5:E5"/>
    <mergeCell ref="A10:J10"/>
    <mergeCell ref="L10:R10"/>
    <mergeCell ref="M11:N11"/>
  </mergeCells>
  <conditionalFormatting sqref="O39 H39">
    <cfRule type="uniqueValues" dxfId="49" priority="1"/>
  </conditionalFormatting>
  <printOptions horizontalCentered="1"/>
  <pageMargins left="0.25" right="0.25" top="0.5" bottom="0.75" header="0.3" footer="0.3"/>
  <pageSetup paperSize="5" scale="63" orientation="landscape" r:id="rId1"/>
  <headerFooter>
    <oddFooter>&amp;L&amp;"Arial,Regular"&amp;9Rev. 8/2026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A588-5FB0-4237-A402-CA40C264A463}">
  <sheetPr>
    <tabColor rgb="FFFFFF99"/>
    <pageSetUpPr fitToPage="1"/>
  </sheetPr>
  <dimension ref="A1:AW43"/>
  <sheetViews>
    <sheetView zoomScaleNormal="100" workbookViewId="0">
      <selection activeCell="G21" sqref="G21"/>
    </sheetView>
  </sheetViews>
  <sheetFormatPr defaultColWidth="9.140625" defaultRowHeight="15" x14ac:dyDescent="0.25"/>
  <cols>
    <col min="1" max="1" width="8.7109375" style="1" customWidth="1"/>
    <col min="2" max="2" width="38" style="1" customWidth="1"/>
    <col min="3" max="4" width="15.7109375" style="1" customWidth="1"/>
    <col min="5" max="46" width="12.7109375" style="1" customWidth="1"/>
    <col min="47" max="48" width="9.140625" style="1"/>
    <col min="49" max="49" width="0" style="1" hidden="1" customWidth="1"/>
    <col min="50" max="16384" width="9.140625" style="1"/>
  </cols>
  <sheetData>
    <row r="1" spans="1:49" ht="21" customHeight="1" x14ac:dyDescent="0.25">
      <c r="A1" s="265" t="s">
        <v>67</v>
      </c>
      <c r="B1" s="265"/>
      <c r="C1" s="265"/>
      <c r="D1" s="265"/>
      <c r="E1" s="265"/>
      <c r="F1" s="265"/>
      <c r="G1" s="265"/>
      <c r="H1" s="265"/>
      <c r="I1" s="265"/>
      <c r="J1" s="265"/>
      <c r="K1" s="265"/>
      <c r="L1" s="265"/>
      <c r="M1" s="265"/>
      <c r="N1" s="265"/>
      <c r="O1" s="265"/>
      <c r="P1" s="265"/>
      <c r="Q1" s="265"/>
      <c r="R1" s="265"/>
      <c r="S1" s="169"/>
      <c r="T1" s="169"/>
      <c r="U1" s="169"/>
      <c r="V1" s="169"/>
      <c r="W1" s="169"/>
      <c r="X1" s="169"/>
      <c r="Y1" s="169"/>
      <c r="Z1" s="112"/>
      <c r="AA1" s="112"/>
      <c r="AB1" s="112"/>
      <c r="AC1" s="112"/>
      <c r="AD1" s="112"/>
      <c r="AE1" s="112"/>
      <c r="AF1" s="112"/>
      <c r="AG1" s="112"/>
      <c r="AH1" s="112"/>
      <c r="AI1" s="112"/>
      <c r="AJ1" s="112"/>
      <c r="AK1" s="112"/>
      <c r="AL1" s="112"/>
      <c r="AM1" s="112"/>
      <c r="AN1" s="112"/>
      <c r="AO1" s="112"/>
      <c r="AP1" s="112"/>
      <c r="AQ1" s="112"/>
      <c r="AR1" s="112"/>
      <c r="AS1" s="112"/>
      <c r="AT1" s="112"/>
      <c r="AW1" s="1" t="s">
        <v>70</v>
      </c>
    </row>
    <row r="2" spans="1:49" ht="20.25" customHeight="1" x14ac:dyDescent="0.25">
      <c r="A2" s="265" t="s">
        <v>77</v>
      </c>
      <c r="B2" s="265"/>
      <c r="C2" s="265"/>
      <c r="D2" s="265"/>
      <c r="E2" s="265"/>
      <c r="F2" s="265"/>
      <c r="G2" s="265"/>
      <c r="H2" s="265"/>
      <c r="I2" s="265"/>
      <c r="J2" s="265"/>
      <c r="K2" s="265"/>
      <c r="L2" s="265"/>
      <c r="M2" s="265"/>
      <c r="N2" s="265"/>
      <c r="O2" s="265"/>
      <c r="P2" s="265"/>
      <c r="Q2" s="265"/>
      <c r="R2" s="265"/>
      <c r="S2" s="169"/>
      <c r="T2" s="169"/>
      <c r="U2" s="169"/>
      <c r="V2" s="169"/>
      <c r="W2" s="169"/>
      <c r="X2" s="169"/>
      <c r="Y2" s="169"/>
      <c r="Z2" s="112"/>
      <c r="AA2" s="112"/>
      <c r="AB2" s="112"/>
      <c r="AC2" s="112"/>
      <c r="AD2" s="112"/>
      <c r="AE2" s="112"/>
      <c r="AF2" s="112"/>
      <c r="AG2" s="112"/>
      <c r="AH2" s="112"/>
      <c r="AI2" s="112"/>
      <c r="AJ2" s="112"/>
      <c r="AK2" s="112"/>
      <c r="AL2" s="112"/>
      <c r="AM2" s="112"/>
      <c r="AN2" s="112"/>
      <c r="AO2" s="112"/>
      <c r="AP2" s="112"/>
      <c r="AQ2" s="112"/>
      <c r="AR2" s="112"/>
      <c r="AS2" s="112"/>
      <c r="AT2" s="112"/>
      <c r="AW2" s="1" t="s">
        <v>44</v>
      </c>
    </row>
    <row r="3" spans="1:49" ht="15" customHeight="1" thickBot="1" x14ac:dyDescent="0.3">
      <c r="A3" s="233"/>
      <c r="B3" s="233"/>
      <c r="C3" s="233"/>
      <c r="D3" s="233"/>
      <c r="E3" s="233"/>
      <c r="F3" s="233"/>
      <c r="G3" s="233"/>
      <c r="H3" s="233"/>
      <c r="I3" s="233"/>
      <c r="J3" s="233"/>
      <c r="K3" s="233"/>
      <c r="L3" s="233"/>
      <c r="M3" s="233"/>
      <c r="N3" s="233"/>
      <c r="O3" s="233"/>
      <c r="P3" s="233"/>
      <c r="Q3" s="233"/>
      <c r="R3" s="233"/>
      <c r="S3" s="233"/>
      <c r="T3" s="233"/>
      <c r="U3" s="233"/>
      <c r="V3" s="233"/>
      <c r="W3" s="233"/>
      <c r="X3" s="233"/>
      <c r="Y3" s="233"/>
      <c r="Z3" s="113"/>
      <c r="AA3" s="113"/>
      <c r="AB3" s="113"/>
      <c r="AC3" s="113"/>
      <c r="AD3" s="113"/>
      <c r="AE3" s="113"/>
      <c r="AF3" s="113"/>
      <c r="AG3" s="113"/>
      <c r="AH3" s="113"/>
      <c r="AI3" s="113"/>
      <c r="AJ3" s="113"/>
      <c r="AK3" s="113"/>
      <c r="AL3" s="113"/>
      <c r="AM3" s="113"/>
      <c r="AN3" s="113"/>
      <c r="AO3" s="113"/>
      <c r="AP3" s="113"/>
      <c r="AQ3" s="113"/>
      <c r="AR3" s="113"/>
      <c r="AS3" s="113"/>
      <c r="AT3" s="113"/>
      <c r="AW3" s="1" t="s">
        <v>78</v>
      </c>
    </row>
    <row r="4" spans="1:49" ht="30" customHeight="1" x14ac:dyDescent="0.25">
      <c r="A4" s="234"/>
      <c r="B4" s="114"/>
      <c r="C4" s="237" t="s">
        <v>51</v>
      </c>
      <c r="D4" s="238"/>
      <c r="E4" s="241" t="s">
        <v>68</v>
      </c>
      <c r="F4" s="242"/>
      <c r="G4" s="241" t="s">
        <v>84</v>
      </c>
      <c r="H4" s="242"/>
      <c r="I4" s="241" t="s">
        <v>85</v>
      </c>
      <c r="J4" s="242"/>
      <c r="K4" s="241" t="s">
        <v>86</v>
      </c>
      <c r="L4" s="242"/>
      <c r="M4" s="241" t="s">
        <v>87</v>
      </c>
      <c r="N4" s="242" t="s">
        <v>88</v>
      </c>
      <c r="O4" s="241" t="s">
        <v>88</v>
      </c>
      <c r="P4" s="243"/>
      <c r="Q4" s="241" t="s">
        <v>89</v>
      </c>
      <c r="R4" s="242"/>
      <c r="S4" s="241" t="s">
        <v>90</v>
      </c>
      <c r="T4" s="242"/>
      <c r="U4" s="241" t="s">
        <v>91</v>
      </c>
      <c r="V4" s="242"/>
      <c r="W4" s="241" t="s">
        <v>92</v>
      </c>
      <c r="X4" s="242"/>
      <c r="Y4" s="241" t="s">
        <v>93</v>
      </c>
      <c r="Z4" s="243"/>
      <c r="AA4" s="241" t="s">
        <v>98</v>
      </c>
      <c r="AB4" s="242"/>
      <c r="AC4" s="241" t="s">
        <v>99</v>
      </c>
      <c r="AD4" s="242"/>
      <c r="AE4" s="241" t="s">
        <v>100</v>
      </c>
      <c r="AF4" s="243"/>
      <c r="AG4" s="241" t="s">
        <v>101</v>
      </c>
      <c r="AH4" s="242"/>
      <c r="AI4" s="241" t="s">
        <v>102</v>
      </c>
      <c r="AJ4" s="243"/>
      <c r="AK4" s="241" t="s">
        <v>103</v>
      </c>
      <c r="AL4" s="242"/>
      <c r="AM4" s="241" t="s">
        <v>104</v>
      </c>
      <c r="AN4" s="243"/>
      <c r="AO4" s="241" t="s">
        <v>105</v>
      </c>
      <c r="AP4" s="242"/>
      <c r="AQ4" s="241" t="s">
        <v>106</v>
      </c>
      <c r="AR4" s="242"/>
      <c r="AS4" s="241" t="s">
        <v>107</v>
      </c>
      <c r="AT4" s="242"/>
    </row>
    <row r="5" spans="1:49" ht="15" customHeight="1" thickBot="1" x14ac:dyDescent="0.3">
      <c r="A5" s="235"/>
      <c r="B5" s="115" t="s">
        <v>111</v>
      </c>
      <c r="C5" s="239"/>
      <c r="D5" s="240"/>
      <c r="E5" s="244" t="s">
        <v>78</v>
      </c>
      <c r="F5" s="245"/>
      <c r="G5" s="244" t="s">
        <v>44</v>
      </c>
      <c r="H5" s="245"/>
      <c r="I5" s="244" t="s">
        <v>44</v>
      </c>
      <c r="J5" s="245"/>
      <c r="K5" s="244" t="s">
        <v>70</v>
      </c>
      <c r="L5" s="245"/>
      <c r="M5" s="244" t="s">
        <v>78</v>
      </c>
      <c r="N5" s="245"/>
      <c r="O5" s="246"/>
      <c r="P5" s="247"/>
      <c r="Q5" s="246"/>
      <c r="R5" s="248"/>
      <c r="S5" s="246"/>
      <c r="T5" s="248"/>
      <c r="U5" s="246"/>
      <c r="V5" s="248"/>
      <c r="W5" s="246"/>
      <c r="X5" s="248"/>
      <c r="Y5" s="246"/>
      <c r="Z5" s="247"/>
      <c r="AA5" s="246"/>
      <c r="AB5" s="248"/>
      <c r="AC5" s="246"/>
      <c r="AD5" s="248"/>
      <c r="AE5" s="246"/>
      <c r="AF5" s="247"/>
      <c r="AG5" s="246"/>
      <c r="AH5" s="248"/>
      <c r="AI5" s="246"/>
      <c r="AJ5" s="247"/>
      <c r="AK5" s="246"/>
      <c r="AL5" s="248"/>
      <c r="AM5" s="246"/>
      <c r="AN5" s="247"/>
      <c r="AO5" s="246"/>
      <c r="AP5" s="248"/>
      <c r="AQ5" s="246"/>
      <c r="AR5" s="248"/>
      <c r="AS5" s="246"/>
      <c r="AT5" s="248"/>
    </row>
    <row r="6" spans="1:49" ht="15" customHeight="1" thickTop="1" thickBot="1" x14ac:dyDescent="0.3">
      <c r="A6" s="235"/>
      <c r="B6" s="167" t="s">
        <v>108</v>
      </c>
      <c r="C6" s="249">
        <f>SUM(E6:AS6)</f>
        <v>3000000</v>
      </c>
      <c r="D6" s="250"/>
      <c r="E6" s="251">
        <v>1750000</v>
      </c>
      <c r="F6" s="252"/>
      <c r="G6" s="251">
        <v>500000</v>
      </c>
      <c r="H6" s="252"/>
      <c r="I6" s="251">
        <v>400000</v>
      </c>
      <c r="J6" s="252"/>
      <c r="K6" s="251">
        <v>150000</v>
      </c>
      <c r="L6" s="252"/>
      <c r="M6" s="251">
        <v>100000</v>
      </c>
      <c r="N6" s="253">
        <v>100000</v>
      </c>
      <c r="O6" s="254"/>
      <c r="P6" s="254"/>
      <c r="Q6" s="255"/>
      <c r="R6" s="256"/>
      <c r="S6" s="255"/>
      <c r="T6" s="256"/>
      <c r="U6" s="255"/>
      <c r="V6" s="256"/>
      <c r="W6" s="255"/>
      <c r="X6" s="256"/>
      <c r="Y6" s="255"/>
      <c r="Z6" s="254"/>
      <c r="AA6" s="255"/>
      <c r="AB6" s="256"/>
      <c r="AC6" s="255"/>
      <c r="AD6" s="256"/>
      <c r="AE6" s="255"/>
      <c r="AF6" s="254"/>
      <c r="AG6" s="255"/>
      <c r="AH6" s="256"/>
      <c r="AI6" s="255"/>
      <c r="AJ6" s="254"/>
      <c r="AK6" s="255"/>
      <c r="AL6" s="256"/>
      <c r="AM6" s="255"/>
      <c r="AN6" s="254"/>
      <c r="AO6" s="255"/>
      <c r="AP6" s="256"/>
      <c r="AQ6" s="255"/>
      <c r="AR6" s="256"/>
      <c r="AS6" s="255"/>
      <c r="AT6" s="256"/>
      <c r="AV6" s="116"/>
    </row>
    <row r="7" spans="1:49" ht="15" customHeight="1" thickTop="1" x14ac:dyDescent="0.25">
      <c r="A7" s="236"/>
      <c r="B7" s="115" t="s">
        <v>69</v>
      </c>
      <c r="C7" s="257">
        <f>SUM(E7:AS7)</f>
        <v>1</v>
      </c>
      <c r="D7" s="258"/>
      <c r="E7" s="257">
        <f>IF(E6="","",E6/$C$6)</f>
        <v>0.58333333333333337</v>
      </c>
      <c r="F7" s="258"/>
      <c r="G7" s="257">
        <f t="shared" ref="G7:Y7" si="0">IF(G6="","",G6/$C$6)</f>
        <v>0.16666666666666666</v>
      </c>
      <c r="H7" s="258"/>
      <c r="I7" s="257">
        <f t="shared" si="0"/>
        <v>0.13333333333333333</v>
      </c>
      <c r="J7" s="258"/>
      <c r="K7" s="257">
        <f t="shared" si="0"/>
        <v>0.05</v>
      </c>
      <c r="L7" s="258"/>
      <c r="M7" s="257">
        <f t="shared" si="0"/>
        <v>3.3333333333333333E-2</v>
      </c>
      <c r="N7" s="258">
        <f t="shared" si="0"/>
        <v>3.3333333333333333E-2</v>
      </c>
      <c r="O7" s="259" t="str">
        <f t="shared" si="0"/>
        <v/>
      </c>
      <c r="P7" s="260"/>
      <c r="Q7" s="259" t="str">
        <f t="shared" si="0"/>
        <v/>
      </c>
      <c r="R7" s="264"/>
      <c r="S7" s="259" t="str">
        <f t="shared" si="0"/>
        <v/>
      </c>
      <c r="T7" s="264"/>
      <c r="U7" s="259" t="str">
        <f t="shared" si="0"/>
        <v/>
      </c>
      <c r="V7" s="264"/>
      <c r="W7" s="259" t="str">
        <f t="shared" si="0"/>
        <v/>
      </c>
      <c r="X7" s="264"/>
      <c r="Y7" s="259" t="str">
        <f t="shared" si="0"/>
        <v/>
      </c>
      <c r="Z7" s="260"/>
      <c r="AA7" s="259"/>
      <c r="AB7" s="264"/>
      <c r="AC7" s="259"/>
      <c r="AD7" s="264"/>
      <c r="AE7" s="259"/>
      <c r="AF7" s="260"/>
      <c r="AG7" s="259"/>
      <c r="AH7" s="264"/>
      <c r="AI7" s="259"/>
      <c r="AJ7" s="260"/>
      <c r="AK7" s="259" t="str">
        <f t="shared" ref="AK7:AQ7" si="1">IF(AK6="","",AK6/$C$6)</f>
        <v/>
      </c>
      <c r="AL7" s="264"/>
      <c r="AM7" s="259" t="str">
        <f t="shared" si="1"/>
        <v/>
      </c>
      <c r="AN7" s="260"/>
      <c r="AO7" s="259" t="str">
        <f t="shared" si="1"/>
        <v/>
      </c>
      <c r="AP7" s="264"/>
      <c r="AQ7" s="259" t="str">
        <f t="shared" si="1"/>
        <v/>
      </c>
      <c r="AR7" s="264"/>
      <c r="AS7" s="259" t="str">
        <f>IF(AS6="","",AS6/$C$6)</f>
        <v/>
      </c>
      <c r="AT7" s="264"/>
    </row>
    <row r="8" spans="1:49" ht="15" customHeight="1" thickBot="1" x14ac:dyDescent="0.3">
      <c r="A8" s="117"/>
      <c r="B8" s="118" t="s">
        <v>97</v>
      </c>
      <c r="C8" s="261">
        <f>SUM(E8:AS8)</f>
        <v>0.11333333333333333</v>
      </c>
      <c r="D8" s="262"/>
      <c r="E8" s="261">
        <f>IF(E6="","",E35/$C$6)</f>
        <v>5.6666666666666664E-2</v>
      </c>
      <c r="F8" s="262"/>
      <c r="G8" s="261">
        <f>IF(G6="","",G35/$C$6)</f>
        <v>1.3333333333333334E-2</v>
      </c>
      <c r="H8" s="262"/>
      <c r="I8" s="261">
        <f t="shared" ref="I8:Y8" si="2">IF(I6="","",I35/$C$6)</f>
        <v>8.3333333333333332E-3</v>
      </c>
      <c r="J8" s="262"/>
      <c r="K8" s="261">
        <f t="shared" si="2"/>
        <v>2.5000000000000001E-2</v>
      </c>
      <c r="L8" s="262"/>
      <c r="M8" s="261">
        <f t="shared" si="2"/>
        <v>0.01</v>
      </c>
      <c r="N8" s="262">
        <f t="shared" si="2"/>
        <v>0</v>
      </c>
      <c r="O8" s="261" t="str">
        <f t="shared" si="2"/>
        <v/>
      </c>
      <c r="P8" s="263"/>
      <c r="Q8" s="261" t="str">
        <f t="shared" si="2"/>
        <v/>
      </c>
      <c r="R8" s="262"/>
      <c r="S8" s="261" t="str">
        <f t="shared" si="2"/>
        <v/>
      </c>
      <c r="T8" s="262"/>
      <c r="U8" s="261" t="str">
        <f t="shared" si="2"/>
        <v/>
      </c>
      <c r="V8" s="262"/>
      <c r="W8" s="261" t="str">
        <f t="shared" si="2"/>
        <v/>
      </c>
      <c r="X8" s="262"/>
      <c r="Y8" s="261" t="str">
        <f t="shared" si="2"/>
        <v/>
      </c>
      <c r="Z8" s="263"/>
      <c r="AA8" s="261"/>
      <c r="AB8" s="262"/>
      <c r="AC8" s="261"/>
      <c r="AD8" s="262"/>
      <c r="AE8" s="261"/>
      <c r="AF8" s="263"/>
      <c r="AG8" s="261"/>
      <c r="AH8" s="262"/>
      <c r="AI8" s="261"/>
      <c r="AJ8" s="263"/>
      <c r="AK8" s="261" t="str">
        <f t="shared" ref="AK8:AS8" si="3">IF(AK6="","",AK35/$C$6)</f>
        <v/>
      </c>
      <c r="AL8" s="262"/>
      <c r="AM8" s="261" t="str">
        <f t="shared" si="3"/>
        <v/>
      </c>
      <c r="AN8" s="263"/>
      <c r="AO8" s="261" t="str">
        <f t="shared" si="3"/>
        <v/>
      </c>
      <c r="AP8" s="262"/>
      <c r="AQ8" s="261" t="str">
        <f t="shared" si="3"/>
        <v/>
      </c>
      <c r="AR8" s="262"/>
      <c r="AS8" s="261" t="str">
        <f t="shared" si="3"/>
        <v/>
      </c>
      <c r="AT8" s="262"/>
    </row>
    <row r="9" spans="1:49" s="125" customFormat="1" ht="24.95" customHeight="1" thickTop="1" x14ac:dyDescent="0.25">
      <c r="A9" s="119" t="s">
        <v>62</v>
      </c>
      <c r="B9" s="120" t="s">
        <v>57</v>
      </c>
      <c r="C9" s="121" t="s">
        <v>109</v>
      </c>
      <c r="D9" s="122" t="s">
        <v>110</v>
      </c>
      <c r="E9" s="123" t="s">
        <v>109</v>
      </c>
      <c r="F9" s="122" t="s">
        <v>110</v>
      </c>
      <c r="G9" s="123" t="s">
        <v>109</v>
      </c>
      <c r="H9" s="122" t="s">
        <v>110</v>
      </c>
      <c r="I9" s="123" t="s">
        <v>109</v>
      </c>
      <c r="J9" s="122" t="s">
        <v>110</v>
      </c>
      <c r="K9" s="123" t="s">
        <v>109</v>
      </c>
      <c r="L9" s="122" t="s">
        <v>110</v>
      </c>
      <c r="M9" s="123" t="s">
        <v>109</v>
      </c>
      <c r="N9" s="122" t="s">
        <v>110</v>
      </c>
      <c r="O9" s="123" t="s">
        <v>109</v>
      </c>
      <c r="P9" s="124" t="s">
        <v>110</v>
      </c>
      <c r="Q9" s="123" t="s">
        <v>109</v>
      </c>
      <c r="R9" s="122" t="s">
        <v>110</v>
      </c>
      <c r="S9" s="123" t="s">
        <v>109</v>
      </c>
      <c r="T9" s="122" t="s">
        <v>110</v>
      </c>
      <c r="U9" s="123" t="s">
        <v>109</v>
      </c>
      <c r="V9" s="122" t="s">
        <v>110</v>
      </c>
      <c r="W9" s="123" t="s">
        <v>109</v>
      </c>
      <c r="X9" s="122" t="s">
        <v>110</v>
      </c>
      <c r="Y9" s="123" t="s">
        <v>109</v>
      </c>
      <c r="Z9" s="124" t="s">
        <v>110</v>
      </c>
      <c r="AA9" s="123" t="s">
        <v>109</v>
      </c>
      <c r="AB9" s="122" t="s">
        <v>110</v>
      </c>
      <c r="AC9" s="123" t="s">
        <v>109</v>
      </c>
      <c r="AD9" s="122" t="s">
        <v>110</v>
      </c>
      <c r="AE9" s="123" t="s">
        <v>109</v>
      </c>
      <c r="AF9" s="124" t="s">
        <v>110</v>
      </c>
      <c r="AG9" s="123" t="s">
        <v>109</v>
      </c>
      <c r="AH9" s="122" t="s">
        <v>110</v>
      </c>
      <c r="AI9" s="123" t="s">
        <v>109</v>
      </c>
      <c r="AJ9" s="124" t="s">
        <v>110</v>
      </c>
      <c r="AK9" s="123" t="s">
        <v>109</v>
      </c>
      <c r="AL9" s="122" t="s">
        <v>110</v>
      </c>
      <c r="AM9" s="123" t="s">
        <v>109</v>
      </c>
      <c r="AN9" s="124" t="s">
        <v>110</v>
      </c>
      <c r="AO9" s="123" t="s">
        <v>109</v>
      </c>
      <c r="AP9" s="122" t="s">
        <v>110</v>
      </c>
      <c r="AQ9" s="123" t="s">
        <v>109</v>
      </c>
      <c r="AR9" s="122" t="s">
        <v>110</v>
      </c>
      <c r="AS9" s="123" t="s">
        <v>109</v>
      </c>
      <c r="AT9" s="122" t="s">
        <v>110</v>
      </c>
    </row>
    <row r="10" spans="1:49" ht="15.75" thickBot="1" x14ac:dyDescent="0.3">
      <c r="A10" s="126">
        <f>IF(ISBLANK('By Task'!A13),"",'By Task'!A13)</f>
        <v>1</v>
      </c>
      <c r="B10" s="127" t="str">
        <f>IF('By Task'!B13="","",'By Task'!B13)</f>
        <v>Administration &amp; limted scope activities</v>
      </c>
      <c r="C10" s="128">
        <f t="shared" ref="C10:C20" si="4">IF(SUM(E10,G10,I10,K10,M10,Q10,S10,U10,W10,Y10,AA10,AC10,AE10,AG10,AI10,AK10,AM10,AO10,AQ10,AS10)=0,"",SUM(E10,G10,I10,K10,M10,Q10,S10,U10,W10,Y10,AA10,AC10,AE10,AG10,AI10,AK10,AM10,AO10,AQ10,AS10))</f>
        <v>50000</v>
      </c>
      <c r="D10" s="129">
        <f t="shared" ref="D10:D20" si="5">IF(SUM(F10,H10,J10,L10,N10,R10,T10,V10,X10,Z10,AB10,AD10,AF10,AH10,AJ10,AL10,AN10,AP10,AR10,AT10)=0,"",SUM(F10,H10,J10,L10,N10,R10,T10,V10,X10,Z10,AB10,AD10,AF10,AH10,AJ10,AL10,AN10,AP10,AR10,AT10))</f>
        <v>20000</v>
      </c>
      <c r="E10" s="130">
        <v>50000</v>
      </c>
      <c r="F10" s="131">
        <v>20000</v>
      </c>
      <c r="G10" s="130"/>
      <c r="H10" s="131"/>
      <c r="I10" s="130"/>
      <c r="J10" s="131"/>
      <c r="K10" s="170"/>
      <c r="L10" s="131"/>
      <c r="M10" s="130"/>
      <c r="N10" s="131"/>
      <c r="O10" s="130"/>
      <c r="P10" s="132"/>
      <c r="Q10" s="130"/>
      <c r="R10" s="131"/>
      <c r="S10" s="130"/>
      <c r="T10" s="131"/>
      <c r="U10" s="130"/>
      <c r="V10" s="131"/>
      <c r="W10" s="130"/>
      <c r="X10" s="131"/>
      <c r="Y10" s="130"/>
      <c r="Z10" s="132"/>
      <c r="AA10" s="130"/>
      <c r="AB10" s="131"/>
      <c r="AC10" s="130"/>
      <c r="AD10" s="131"/>
      <c r="AE10" s="130"/>
      <c r="AF10" s="132"/>
      <c r="AG10" s="130"/>
      <c r="AH10" s="131"/>
      <c r="AI10" s="130"/>
      <c r="AJ10" s="132"/>
      <c r="AK10" s="130"/>
      <c r="AL10" s="131"/>
      <c r="AM10" s="130"/>
      <c r="AN10" s="132"/>
      <c r="AO10" s="130"/>
      <c r="AP10" s="131"/>
      <c r="AQ10" s="130"/>
      <c r="AR10" s="131"/>
      <c r="AS10" s="130"/>
      <c r="AT10" s="131"/>
      <c r="AV10" s="116"/>
    </row>
    <row r="11" spans="1:49" ht="16.5" thickTop="1" thickBot="1" x14ac:dyDescent="0.3">
      <c r="A11" s="133">
        <f>IF(ISBLANK('By Task'!A14),"",'By Task'!A14)</f>
        <v>2</v>
      </c>
      <c r="B11" s="134" t="str">
        <f>IF('By Task'!B14="","",'By Task'!B14)</f>
        <v>Task Description</v>
      </c>
      <c r="C11" s="128">
        <f t="shared" si="4"/>
        <v>100000</v>
      </c>
      <c r="D11" s="129">
        <f t="shared" si="5"/>
        <v>70000</v>
      </c>
      <c r="E11" s="171">
        <v>50000</v>
      </c>
      <c r="F11" s="136">
        <v>40000</v>
      </c>
      <c r="G11" s="171"/>
      <c r="H11" s="172"/>
      <c r="I11" s="171"/>
      <c r="J11" s="137"/>
      <c r="K11" s="173">
        <v>50000</v>
      </c>
      <c r="L11" s="174">
        <v>30000</v>
      </c>
      <c r="M11" s="171"/>
      <c r="N11" s="136"/>
      <c r="O11" s="135"/>
      <c r="P11" s="137"/>
      <c r="Q11" s="135"/>
      <c r="R11" s="136"/>
      <c r="S11" s="135"/>
      <c r="T11" s="136"/>
      <c r="U11" s="135"/>
      <c r="V11" s="136"/>
      <c r="W11" s="135"/>
      <c r="X11" s="136"/>
      <c r="Y11" s="135"/>
      <c r="Z11" s="137"/>
      <c r="AA11" s="135"/>
      <c r="AB11" s="136"/>
      <c r="AC11" s="135"/>
      <c r="AD11" s="136"/>
      <c r="AE11" s="135"/>
      <c r="AF11" s="137"/>
      <c r="AG11" s="135"/>
      <c r="AH11" s="136"/>
      <c r="AI11" s="135"/>
      <c r="AJ11" s="137"/>
      <c r="AK11" s="135"/>
      <c r="AL11" s="136"/>
      <c r="AM11" s="135"/>
      <c r="AN11" s="137"/>
      <c r="AO11" s="135"/>
      <c r="AP11" s="136"/>
      <c r="AQ11" s="135"/>
      <c r="AR11" s="136"/>
      <c r="AS11" s="135"/>
      <c r="AT11" s="136"/>
      <c r="AV11" s="116"/>
    </row>
    <row r="12" spans="1:49" ht="16.5" thickTop="1" thickBot="1" x14ac:dyDescent="0.3">
      <c r="A12" s="133">
        <f>IF(ISBLANK('By Task'!A15),"",'By Task'!A15)</f>
        <v>3</v>
      </c>
      <c r="B12" s="134" t="str">
        <f>IF('By Task'!B15="","",'By Task'!B15)</f>
        <v>Task Description</v>
      </c>
      <c r="C12" s="128">
        <f t="shared" si="4"/>
        <v>140000</v>
      </c>
      <c r="D12" s="168">
        <f t="shared" si="5"/>
        <v>105000</v>
      </c>
      <c r="E12" s="175">
        <v>50000</v>
      </c>
      <c r="F12" s="176">
        <v>40000</v>
      </c>
      <c r="G12" s="177">
        <v>20000</v>
      </c>
      <c r="H12" s="178">
        <v>15000</v>
      </c>
      <c r="I12" s="179">
        <v>20000</v>
      </c>
      <c r="J12" s="176">
        <v>10000</v>
      </c>
      <c r="K12" s="175">
        <v>20000</v>
      </c>
      <c r="L12" s="176">
        <v>20000</v>
      </c>
      <c r="M12" s="175">
        <v>30000</v>
      </c>
      <c r="N12" s="174">
        <v>20000</v>
      </c>
      <c r="O12" s="135"/>
      <c r="P12" s="137"/>
      <c r="Q12" s="135"/>
      <c r="R12" s="136"/>
      <c r="S12" s="135"/>
      <c r="T12" s="136"/>
      <c r="U12" s="135"/>
      <c r="V12" s="136"/>
      <c r="W12" s="135"/>
      <c r="X12" s="136"/>
      <c r="Y12" s="135"/>
      <c r="Z12" s="137"/>
      <c r="AA12" s="135"/>
      <c r="AB12" s="136"/>
      <c r="AC12" s="135"/>
      <c r="AD12" s="136"/>
      <c r="AE12" s="135"/>
      <c r="AF12" s="137"/>
      <c r="AG12" s="135"/>
      <c r="AH12" s="136"/>
      <c r="AI12" s="135"/>
      <c r="AJ12" s="137"/>
      <c r="AK12" s="135"/>
      <c r="AL12" s="136"/>
      <c r="AM12" s="135"/>
      <c r="AN12" s="137"/>
      <c r="AO12" s="135"/>
      <c r="AP12" s="136"/>
      <c r="AQ12" s="135"/>
      <c r="AR12" s="136"/>
      <c r="AS12" s="135"/>
      <c r="AT12" s="136"/>
      <c r="AV12" s="116"/>
    </row>
    <row r="13" spans="1:49" ht="16.5" thickTop="1" thickBot="1" x14ac:dyDescent="0.3">
      <c r="A13" s="133">
        <f>IF(ISBLANK('By Task'!A16),"",'By Task'!A16)</f>
        <v>4</v>
      </c>
      <c r="B13" s="134" t="str">
        <f>IF('By Task'!B16="","",'By Task'!B16)</f>
        <v>Task Description</v>
      </c>
      <c r="C13" s="128">
        <f t="shared" si="4"/>
        <v>30000</v>
      </c>
      <c r="D13" s="129">
        <f t="shared" si="5"/>
        <v>24000</v>
      </c>
      <c r="E13" s="130">
        <v>10000</v>
      </c>
      <c r="F13" s="136">
        <v>10000</v>
      </c>
      <c r="G13" s="180">
        <v>10000</v>
      </c>
      <c r="H13" s="181">
        <v>8000</v>
      </c>
      <c r="I13" s="182">
        <v>5000</v>
      </c>
      <c r="J13" s="137">
        <v>2000</v>
      </c>
      <c r="K13" s="183">
        <v>5000</v>
      </c>
      <c r="L13" s="174">
        <v>4000</v>
      </c>
      <c r="M13" s="130"/>
      <c r="N13" s="136"/>
      <c r="O13" s="135"/>
      <c r="P13" s="137"/>
      <c r="Q13" s="135"/>
      <c r="R13" s="136"/>
      <c r="S13" s="135"/>
      <c r="T13" s="136"/>
      <c r="U13" s="135"/>
      <c r="V13" s="136"/>
      <c r="W13" s="135"/>
      <c r="X13" s="136"/>
      <c r="Y13" s="135"/>
      <c r="Z13" s="137"/>
      <c r="AA13" s="135"/>
      <c r="AB13" s="136"/>
      <c r="AC13" s="135"/>
      <c r="AD13" s="136"/>
      <c r="AE13" s="135"/>
      <c r="AF13" s="137"/>
      <c r="AG13" s="135"/>
      <c r="AH13" s="136"/>
      <c r="AI13" s="135"/>
      <c r="AJ13" s="137"/>
      <c r="AK13" s="135"/>
      <c r="AL13" s="136"/>
      <c r="AM13" s="135"/>
      <c r="AN13" s="137"/>
      <c r="AO13" s="135"/>
      <c r="AP13" s="136"/>
      <c r="AQ13" s="135"/>
      <c r="AR13" s="136"/>
      <c r="AS13" s="135"/>
      <c r="AT13" s="136"/>
      <c r="AV13" s="116"/>
    </row>
    <row r="14" spans="1:49" ht="16.5" thickTop="1" thickBot="1" x14ac:dyDescent="0.3">
      <c r="A14" s="133">
        <f>IF(ISBLANK('By Task'!A17),"",'By Task'!A17)</f>
        <v>5</v>
      </c>
      <c r="B14" s="134" t="str">
        <f>IF('By Task'!B17="","",'By Task'!B17)</f>
        <v>Task Description</v>
      </c>
      <c r="C14" s="128">
        <f t="shared" si="4"/>
        <v>20000</v>
      </c>
      <c r="D14" s="129">
        <f t="shared" si="5"/>
        <v>18000</v>
      </c>
      <c r="E14" s="135">
        <v>10000</v>
      </c>
      <c r="F14" s="136">
        <v>10000</v>
      </c>
      <c r="G14" s="184">
        <v>10000</v>
      </c>
      <c r="H14" s="185">
        <v>8000</v>
      </c>
      <c r="I14" s="186"/>
      <c r="J14" s="136"/>
      <c r="K14" s="130"/>
      <c r="L14" s="136"/>
      <c r="M14" s="135"/>
      <c r="N14" s="136"/>
      <c r="O14" s="135"/>
      <c r="P14" s="137"/>
      <c r="Q14" s="135"/>
      <c r="R14" s="136"/>
      <c r="S14" s="135"/>
      <c r="T14" s="136"/>
      <c r="U14" s="135"/>
      <c r="V14" s="136"/>
      <c r="W14" s="135"/>
      <c r="X14" s="136"/>
      <c r="Y14" s="135"/>
      <c r="Z14" s="137"/>
      <c r="AA14" s="135"/>
      <c r="AB14" s="136"/>
      <c r="AC14" s="135"/>
      <c r="AD14" s="136"/>
      <c r="AE14" s="135"/>
      <c r="AF14" s="137"/>
      <c r="AG14" s="135"/>
      <c r="AH14" s="136"/>
      <c r="AI14" s="135"/>
      <c r="AJ14" s="137"/>
      <c r="AK14" s="135"/>
      <c r="AL14" s="136"/>
      <c r="AM14" s="135"/>
      <c r="AN14" s="137"/>
      <c r="AO14" s="135"/>
      <c r="AP14" s="136"/>
      <c r="AQ14" s="135"/>
      <c r="AR14" s="136"/>
      <c r="AS14" s="135"/>
      <c r="AT14" s="136"/>
      <c r="AV14" s="116"/>
    </row>
    <row r="15" spans="1:49" ht="15.75" thickTop="1" x14ac:dyDescent="0.25">
      <c r="A15" s="133" t="str">
        <f>IF(ISBLANK('By Task'!A18),"",'By Task'!A18)</f>
        <v/>
      </c>
      <c r="B15" s="134" t="str">
        <f>IF('By Task'!B18="","",'By Task'!B18)</f>
        <v/>
      </c>
      <c r="C15" s="128" t="str">
        <f t="shared" si="4"/>
        <v/>
      </c>
      <c r="D15" s="129" t="str">
        <f t="shared" si="5"/>
        <v/>
      </c>
      <c r="E15" s="135"/>
      <c r="F15" s="136"/>
      <c r="G15" s="135"/>
      <c r="H15" s="131"/>
      <c r="I15" s="135"/>
      <c r="J15" s="136"/>
      <c r="K15" s="135"/>
      <c r="L15" s="136"/>
      <c r="M15" s="135"/>
      <c r="N15" s="136"/>
      <c r="O15" s="135"/>
      <c r="P15" s="137"/>
      <c r="Q15" s="135"/>
      <c r="R15" s="136"/>
      <c r="S15" s="135"/>
      <c r="T15" s="136"/>
      <c r="U15" s="135"/>
      <c r="V15" s="136"/>
      <c r="W15" s="135"/>
      <c r="X15" s="136"/>
      <c r="Y15" s="135"/>
      <c r="Z15" s="137"/>
      <c r="AA15" s="135"/>
      <c r="AB15" s="136"/>
      <c r="AC15" s="135"/>
      <c r="AD15" s="136"/>
      <c r="AE15" s="135"/>
      <c r="AF15" s="137"/>
      <c r="AG15" s="135"/>
      <c r="AH15" s="136"/>
      <c r="AI15" s="135"/>
      <c r="AJ15" s="137"/>
      <c r="AK15" s="135"/>
      <c r="AL15" s="136"/>
      <c r="AM15" s="135"/>
      <c r="AN15" s="137"/>
      <c r="AO15" s="135"/>
      <c r="AP15" s="136"/>
      <c r="AQ15" s="135"/>
      <c r="AR15" s="136"/>
      <c r="AS15" s="135"/>
      <c r="AT15" s="136"/>
      <c r="AV15" s="116"/>
    </row>
    <row r="16" spans="1:49" x14ac:dyDescent="0.25">
      <c r="A16" s="133" t="str">
        <f>IF(ISBLANK('By Task'!A19),"",'By Task'!A19)</f>
        <v/>
      </c>
      <c r="B16" s="134" t="str">
        <f>IF('By Task'!B19="","",'By Task'!B19)</f>
        <v/>
      </c>
      <c r="C16" s="128" t="str">
        <f t="shared" si="4"/>
        <v/>
      </c>
      <c r="D16" s="129" t="str">
        <f t="shared" si="5"/>
        <v/>
      </c>
      <c r="E16" s="135"/>
      <c r="F16" s="136"/>
      <c r="G16" s="135"/>
      <c r="H16" s="136"/>
      <c r="I16" s="135"/>
      <c r="J16" s="136"/>
      <c r="K16" s="135"/>
      <c r="L16" s="136"/>
      <c r="M16" s="135"/>
      <c r="N16" s="136"/>
      <c r="O16" s="135"/>
      <c r="P16" s="137"/>
      <c r="Q16" s="135"/>
      <c r="R16" s="136"/>
      <c r="S16" s="135"/>
      <c r="T16" s="136"/>
      <c r="U16" s="135"/>
      <c r="V16" s="136"/>
      <c r="W16" s="135"/>
      <c r="X16" s="136"/>
      <c r="Y16" s="135"/>
      <c r="Z16" s="137"/>
      <c r="AA16" s="135"/>
      <c r="AB16" s="136"/>
      <c r="AC16" s="135"/>
      <c r="AD16" s="136"/>
      <c r="AE16" s="135"/>
      <c r="AF16" s="137"/>
      <c r="AG16" s="135"/>
      <c r="AH16" s="136"/>
      <c r="AI16" s="135"/>
      <c r="AJ16" s="137"/>
      <c r="AK16" s="135"/>
      <c r="AL16" s="136"/>
      <c r="AM16" s="135"/>
      <c r="AN16" s="137"/>
      <c r="AO16" s="135"/>
      <c r="AP16" s="136"/>
      <c r="AQ16" s="135"/>
      <c r="AR16" s="136"/>
      <c r="AS16" s="135"/>
      <c r="AT16" s="136"/>
      <c r="AV16" s="116"/>
    </row>
    <row r="17" spans="1:48" x14ac:dyDescent="0.25">
      <c r="A17" s="133" t="str">
        <f>IF(ISBLANK('By Task'!A20),"",'By Task'!A20)</f>
        <v/>
      </c>
      <c r="B17" s="134" t="str">
        <f>IF('By Task'!B20="","",'By Task'!B20)</f>
        <v/>
      </c>
      <c r="C17" s="128" t="str">
        <f t="shared" si="4"/>
        <v/>
      </c>
      <c r="D17" s="129" t="str">
        <f t="shared" si="5"/>
        <v/>
      </c>
      <c r="E17" s="135"/>
      <c r="F17" s="136"/>
      <c r="G17" s="135"/>
      <c r="H17" s="136"/>
      <c r="I17" s="135"/>
      <c r="J17" s="136"/>
      <c r="K17" s="135"/>
      <c r="L17" s="136"/>
      <c r="M17" s="135"/>
      <c r="N17" s="136"/>
      <c r="O17" s="135"/>
      <c r="P17" s="137"/>
      <c r="Q17" s="135"/>
      <c r="R17" s="136"/>
      <c r="S17" s="135"/>
      <c r="T17" s="136"/>
      <c r="U17" s="135"/>
      <c r="V17" s="136"/>
      <c r="W17" s="135"/>
      <c r="X17" s="136"/>
      <c r="Y17" s="135"/>
      <c r="Z17" s="137"/>
      <c r="AA17" s="135"/>
      <c r="AB17" s="136"/>
      <c r="AC17" s="135"/>
      <c r="AD17" s="136"/>
      <c r="AE17" s="135"/>
      <c r="AF17" s="137"/>
      <c r="AG17" s="135"/>
      <c r="AH17" s="136"/>
      <c r="AI17" s="135"/>
      <c r="AJ17" s="137"/>
      <c r="AK17" s="135"/>
      <c r="AL17" s="136"/>
      <c r="AM17" s="135"/>
      <c r="AN17" s="137"/>
      <c r="AO17" s="135"/>
      <c r="AP17" s="136"/>
      <c r="AQ17" s="135"/>
      <c r="AR17" s="136"/>
      <c r="AS17" s="135"/>
      <c r="AT17" s="136"/>
      <c r="AV17" s="116"/>
    </row>
    <row r="18" spans="1:48" x14ac:dyDescent="0.25">
      <c r="A18" s="133" t="str">
        <f>IF(ISBLANK('By Task'!A21),"",'By Task'!A21)</f>
        <v/>
      </c>
      <c r="B18" s="134" t="str">
        <f>IF('By Task'!B21="","",'By Task'!B21)</f>
        <v/>
      </c>
      <c r="C18" s="128" t="str">
        <f t="shared" si="4"/>
        <v/>
      </c>
      <c r="D18" s="129" t="str">
        <f t="shared" si="5"/>
        <v/>
      </c>
      <c r="E18" s="135"/>
      <c r="F18" s="136"/>
      <c r="G18" s="135"/>
      <c r="H18" s="136"/>
      <c r="I18" s="135"/>
      <c r="J18" s="136"/>
      <c r="K18" s="135"/>
      <c r="L18" s="136"/>
      <c r="M18" s="135"/>
      <c r="N18" s="136"/>
      <c r="O18" s="135"/>
      <c r="P18" s="137"/>
      <c r="Q18" s="135"/>
      <c r="R18" s="136"/>
      <c r="S18" s="135"/>
      <c r="T18" s="136"/>
      <c r="U18" s="135"/>
      <c r="V18" s="136"/>
      <c r="W18" s="135"/>
      <c r="X18" s="136"/>
      <c r="Y18" s="135"/>
      <c r="Z18" s="137"/>
      <c r="AA18" s="135"/>
      <c r="AB18" s="136"/>
      <c r="AC18" s="135"/>
      <c r="AD18" s="136"/>
      <c r="AE18" s="135"/>
      <c r="AF18" s="137"/>
      <c r="AG18" s="135"/>
      <c r="AH18" s="136"/>
      <c r="AI18" s="135"/>
      <c r="AJ18" s="137"/>
      <c r="AK18" s="135"/>
      <c r="AL18" s="136"/>
      <c r="AM18" s="135"/>
      <c r="AN18" s="137"/>
      <c r="AO18" s="135"/>
      <c r="AP18" s="136"/>
      <c r="AQ18" s="135"/>
      <c r="AR18" s="136"/>
      <c r="AS18" s="135"/>
      <c r="AT18" s="136"/>
      <c r="AV18" s="116"/>
    </row>
    <row r="19" spans="1:48" x14ac:dyDescent="0.25">
      <c r="A19" s="133" t="str">
        <f>IF(ISBLANK('By Task'!A22),"",'By Task'!A22)</f>
        <v/>
      </c>
      <c r="B19" s="134" t="str">
        <f>IF('By Task'!B22="","",'By Task'!B22)</f>
        <v/>
      </c>
      <c r="C19" s="128" t="str">
        <f t="shared" si="4"/>
        <v/>
      </c>
      <c r="D19" s="129" t="str">
        <f t="shared" si="5"/>
        <v/>
      </c>
      <c r="E19" s="135"/>
      <c r="F19" s="136"/>
      <c r="G19" s="135"/>
      <c r="H19" s="136"/>
      <c r="I19" s="135"/>
      <c r="J19" s="136"/>
      <c r="K19" s="135"/>
      <c r="L19" s="136"/>
      <c r="M19" s="135"/>
      <c r="N19" s="136"/>
      <c r="O19" s="135"/>
      <c r="P19" s="137"/>
      <c r="Q19" s="135"/>
      <c r="R19" s="136"/>
      <c r="S19" s="135"/>
      <c r="T19" s="136"/>
      <c r="U19" s="135"/>
      <c r="V19" s="136"/>
      <c r="W19" s="135"/>
      <c r="X19" s="136"/>
      <c r="Y19" s="135"/>
      <c r="Z19" s="137"/>
      <c r="AA19" s="135"/>
      <c r="AB19" s="136"/>
      <c r="AC19" s="135"/>
      <c r="AD19" s="136"/>
      <c r="AE19" s="135"/>
      <c r="AF19" s="137"/>
      <c r="AG19" s="135"/>
      <c r="AH19" s="136"/>
      <c r="AI19" s="135"/>
      <c r="AJ19" s="137"/>
      <c r="AK19" s="135"/>
      <c r="AL19" s="136"/>
      <c r="AM19" s="135"/>
      <c r="AN19" s="137"/>
      <c r="AO19" s="135"/>
      <c r="AP19" s="136"/>
      <c r="AQ19" s="135"/>
      <c r="AR19" s="136"/>
      <c r="AS19" s="135"/>
      <c r="AT19" s="136"/>
      <c r="AV19" s="116"/>
    </row>
    <row r="20" spans="1:48" x14ac:dyDescent="0.25">
      <c r="A20" s="133" t="str">
        <f>IF(ISBLANK('By Task'!A23),"",'By Task'!A23)</f>
        <v/>
      </c>
      <c r="B20" s="134" t="str">
        <f>IF('By Task'!B23="","",'By Task'!B23)</f>
        <v/>
      </c>
      <c r="C20" s="128" t="str">
        <f t="shared" si="4"/>
        <v/>
      </c>
      <c r="D20" s="129" t="str">
        <f t="shared" si="5"/>
        <v/>
      </c>
      <c r="E20" s="135"/>
      <c r="F20" s="136"/>
      <c r="G20" s="135"/>
      <c r="H20" s="136"/>
      <c r="I20" s="135"/>
      <c r="J20" s="136"/>
      <c r="K20" s="135"/>
      <c r="L20" s="136"/>
      <c r="M20" s="135"/>
      <c r="N20" s="136"/>
      <c r="O20" s="135"/>
      <c r="P20" s="137"/>
      <c r="Q20" s="135"/>
      <c r="R20" s="136"/>
      <c r="S20" s="135"/>
      <c r="T20" s="136"/>
      <c r="U20" s="135"/>
      <c r="V20" s="136"/>
      <c r="W20" s="135"/>
      <c r="X20" s="136"/>
      <c r="Y20" s="135"/>
      <c r="Z20" s="137"/>
      <c r="AA20" s="135"/>
      <c r="AB20" s="136"/>
      <c r="AC20" s="135"/>
      <c r="AD20" s="136"/>
      <c r="AE20" s="135"/>
      <c r="AF20" s="137"/>
      <c r="AG20" s="135"/>
      <c r="AH20" s="136"/>
      <c r="AI20" s="135"/>
      <c r="AJ20" s="137"/>
      <c r="AK20" s="135"/>
      <c r="AL20" s="136"/>
      <c r="AM20" s="135"/>
      <c r="AN20" s="137"/>
      <c r="AO20" s="135"/>
      <c r="AP20" s="136"/>
      <c r="AQ20" s="135"/>
      <c r="AR20" s="136"/>
      <c r="AS20" s="135"/>
      <c r="AT20" s="136"/>
      <c r="AV20" s="116"/>
    </row>
    <row r="21" spans="1:48" x14ac:dyDescent="0.25">
      <c r="A21" s="133" t="str">
        <f>IF(ISBLANK('By Task'!A24),"",'By Task'!A24)</f>
        <v/>
      </c>
      <c r="B21" s="134" t="str">
        <f>IF('By Task'!B24="","",'By Task'!B24)</f>
        <v/>
      </c>
      <c r="C21" s="128" t="str">
        <f>IF(SUM(E21,G21,I21,K21,M22,Q21,S21,U21,W21,Y21,AA21,AC21,AE21,AG21,AI21,AK21,AM21,AO21,AQ21,AS21)=0,"",SUM(E21,G21,I21,K21,M22,Q21,S21,U21,W21,Y21,AA21,AC21,AE21,AG21,AI21,AK21,AM21,AO21,AQ21,AS21))</f>
        <v/>
      </c>
      <c r="D21" s="129" t="str">
        <f t="shared" ref="D21:D27" si="6">IF(SUM(F21,H21,J21,L21,N21,R21,T21,V21,X21,Z21,AB21,AD21,AF21,AH21,AJ21,AL21,AN21,AP21,AR21,AT21)=0,"",SUM(F21,H21,J21,L21,N21,R21,T21,V21,X21,Z21,AB21,AD21,AF21,AH21,AJ21,AL21,AN21,AP21,AR21,AT21))</f>
        <v/>
      </c>
      <c r="E21" s="135"/>
      <c r="F21" s="136"/>
      <c r="G21" s="135"/>
      <c r="H21" s="136"/>
      <c r="I21" s="135"/>
      <c r="J21" s="136"/>
      <c r="K21" s="135"/>
      <c r="L21" s="136"/>
      <c r="N21" s="136"/>
      <c r="O21" s="135"/>
      <c r="P21" s="137"/>
      <c r="Q21" s="135"/>
      <c r="R21" s="136"/>
      <c r="S21" s="135"/>
      <c r="T21" s="136"/>
      <c r="U21" s="135"/>
      <c r="V21" s="136"/>
      <c r="W21" s="135"/>
      <c r="X21" s="136"/>
      <c r="Y21" s="135"/>
      <c r="Z21" s="137"/>
      <c r="AA21" s="135"/>
      <c r="AB21" s="136"/>
      <c r="AC21" s="135"/>
      <c r="AD21" s="136"/>
      <c r="AE21" s="135"/>
      <c r="AF21" s="137"/>
      <c r="AG21" s="135"/>
      <c r="AH21" s="136"/>
      <c r="AI21" s="135"/>
      <c r="AJ21" s="137"/>
      <c r="AK21" s="135"/>
      <c r="AL21" s="136"/>
      <c r="AM21" s="135"/>
      <c r="AN21" s="137"/>
      <c r="AO21" s="135"/>
      <c r="AP21" s="136"/>
      <c r="AQ21" s="135"/>
      <c r="AR21" s="136"/>
      <c r="AS21" s="135"/>
      <c r="AT21" s="136"/>
      <c r="AV21" s="116"/>
    </row>
    <row r="22" spans="1:48" x14ac:dyDescent="0.25">
      <c r="A22" s="133" t="str">
        <f>IF(ISBLANK('By Task'!A25),"",'By Task'!A25)</f>
        <v/>
      </c>
      <c r="B22" s="134" t="str">
        <f>IF('By Task'!B25="","",'By Task'!B25)</f>
        <v/>
      </c>
      <c r="C22" s="128" t="e">
        <f>IF(SUM(E22,G22,I22,K22,#REF!,Q22,S22,U22,W22,Y22,AA22,AC22,AE22,AG22,AI22,AK22,AM22,AO22,AQ22,AS22)=0,"",SUM(E22,G22,I22,K22,#REF!,Q22,S22,U22,W22,Y22,AA22,AC22,AE22,AG22,AI22,AK22,AM22,AO22,AQ22,AS22))</f>
        <v>#REF!</v>
      </c>
      <c r="D22" s="129" t="str">
        <f t="shared" si="6"/>
        <v/>
      </c>
      <c r="E22" s="135"/>
      <c r="F22" s="136"/>
      <c r="G22" s="135"/>
      <c r="H22" s="136"/>
      <c r="I22" s="135"/>
      <c r="J22" s="136"/>
      <c r="K22" s="135"/>
      <c r="L22" s="136"/>
      <c r="M22" s="135"/>
      <c r="N22" s="136"/>
      <c r="O22" s="135"/>
      <c r="P22" s="137"/>
      <c r="Q22" s="135"/>
      <c r="R22" s="136"/>
      <c r="S22" s="135"/>
      <c r="T22" s="136"/>
      <c r="U22" s="135"/>
      <c r="V22" s="136"/>
      <c r="W22" s="135"/>
      <c r="X22" s="136"/>
      <c r="Y22" s="135"/>
      <c r="Z22" s="137"/>
      <c r="AA22" s="135"/>
      <c r="AB22" s="136"/>
      <c r="AC22" s="135"/>
      <c r="AD22" s="136"/>
      <c r="AE22" s="135"/>
      <c r="AF22" s="137"/>
      <c r="AG22" s="135"/>
      <c r="AH22" s="136"/>
      <c r="AI22" s="135"/>
      <c r="AJ22" s="137"/>
      <c r="AK22" s="135"/>
      <c r="AL22" s="136"/>
      <c r="AM22" s="135"/>
      <c r="AN22" s="137"/>
      <c r="AO22" s="135"/>
      <c r="AP22" s="136"/>
      <c r="AQ22" s="135"/>
      <c r="AR22" s="136"/>
      <c r="AS22" s="135"/>
      <c r="AT22" s="136"/>
      <c r="AV22" s="116"/>
    </row>
    <row r="23" spans="1:48" x14ac:dyDescent="0.25">
      <c r="A23" s="133" t="str">
        <f>IF(ISBLANK('By Task'!A26),"",'By Task'!A26)</f>
        <v/>
      </c>
      <c r="B23" s="134" t="str">
        <f>IF('By Task'!B26="","",'By Task'!B26)</f>
        <v/>
      </c>
      <c r="C23" s="128" t="str">
        <f>IF(SUM(E23,G23,I23,K23,M23,Q23,S23,U23,W23,Y23,AA23,AC23,AE23,AG23,AI23,AK23,AM23,AO23,AQ23,AS23)=0,"",SUM(E23,G23,I23,K23,M23,Q23,S23,U23,W23,Y23,AA23,AC23,AE23,AG23,AI23,AK23,AM23,AO23,AQ23,AS23))</f>
        <v/>
      </c>
      <c r="D23" s="129" t="str">
        <f t="shared" si="6"/>
        <v/>
      </c>
      <c r="E23" s="135"/>
      <c r="F23" s="136"/>
      <c r="G23" s="135"/>
      <c r="H23" s="136"/>
      <c r="I23" s="135"/>
      <c r="J23" s="136"/>
      <c r="K23" s="135"/>
      <c r="L23" s="136"/>
      <c r="M23" s="135"/>
      <c r="N23" s="136"/>
      <c r="O23" s="135"/>
      <c r="P23" s="137"/>
      <c r="Q23" s="135"/>
      <c r="R23" s="136"/>
      <c r="S23" s="135"/>
      <c r="T23" s="136"/>
      <c r="U23" s="135"/>
      <c r="V23" s="136"/>
      <c r="W23" s="135"/>
      <c r="X23" s="136"/>
      <c r="Y23" s="135"/>
      <c r="Z23" s="137"/>
      <c r="AA23" s="135"/>
      <c r="AB23" s="136"/>
      <c r="AC23" s="135"/>
      <c r="AD23" s="136"/>
      <c r="AE23" s="135"/>
      <c r="AF23" s="137"/>
      <c r="AG23" s="135"/>
      <c r="AH23" s="136"/>
      <c r="AI23" s="135"/>
      <c r="AJ23" s="137"/>
      <c r="AK23" s="135"/>
      <c r="AL23" s="136"/>
      <c r="AM23" s="135"/>
      <c r="AN23" s="137"/>
      <c r="AO23" s="135"/>
      <c r="AP23" s="136"/>
      <c r="AQ23" s="135"/>
      <c r="AR23" s="136"/>
      <c r="AS23" s="135"/>
      <c r="AT23" s="136"/>
      <c r="AV23" s="116"/>
    </row>
    <row r="24" spans="1:48" x14ac:dyDescent="0.25">
      <c r="A24" s="133" t="str">
        <f>IF(ISBLANK('By Task'!A27),"",'By Task'!A27)</f>
        <v/>
      </c>
      <c r="B24" s="134" t="str">
        <f>IF('By Task'!B27="","",'By Task'!B27)</f>
        <v/>
      </c>
      <c r="C24" s="128" t="str">
        <f>IF(SUM(E24,G24,I24,K24,M24,Q24,S24,U24,W24,Y24,AA24,AC24,AE24,AG24,AI24,AK24,AM24,AO24,AQ24,AS24)=0,"",SUM(E24,G24,I24,K24,M24,Q24,S24,U24,W24,Y24,AA24,AC24,AE24,AG24,AI24,AK24,AM24,AO24,AQ24,AS24))</f>
        <v/>
      </c>
      <c r="D24" s="129" t="str">
        <f t="shared" si="6"/>
        <v/>
      </c>
      <c r="E24" s="135"/>
      <c r="F24" s="136"/>
      <c r="G24" s="135"/>
      <c r="H24" s="136"/>
      <c r="I24" s="135"/>
      <c r="J24" s="136"/>
      <c r="K24" s="135"/>
      <c r="L24" s="136"/>
      <c r="M24" s="135"/>
      <c r="N24" s="136"/>
      <c r="O24" s="135"/>
      <c r="P24" s="137"/>
      <c r="Q24" s="135"/>
      <c r="R24" s="136"/>
      <c r="S24" s="135"/>
      <c r="T24" s="136"/>
      <c r="U24" s="135"/>
      <c r="V24" s="136"/>
      <c r="W24" s="135"/>
      <c r="X24" s="136"/>
      <c r="Y24" s="135"/>
      <c r="Z24" s="137"/>
      <c r="AA24" s="135"/>
      <c r="AB24" s="136"/>
      <c r="AC24" s="135"/>
      <c r="AD24" s="136"/>
      <c r="AE24" s="135"/>
      <c r="AF24" s="137"/>
      <c r="AG24" s="135"/>
      <c r="AH24" s="136"/>
      <c r="AI24" s="135"/>
      <c r="AJ24" s="137"/>
      <c r="AK24" s="135"/>
      <c r="AL24" s="136"/>
      <c r="AM24" s="135"/>
      <c r="AN24" s="137"/>
      <c r="AO24" s="135"/>
      <c r="AP24" s="136"/>
      <c r="AQ24" s="135"/>
      <c r="AR24" s="136"/>
      <c r="AS24" s="135"/>
      <c r="AT24" s="136"/>
      <c r="AV24" s="116"/>
    </row>
    <row r="25" spans="1:48" x14ac:dyDescent="0.25">
      <c r="A25" s="133" t="str">
        <f>IF(ISBLANK('By Task'!A28),"",'By Task'!A28)</f>
        <v/>
      </c>
      <c r="B25" s="134" t="str">
        <f>IF('By Task'!B28="","",'By Task'!B28)</f>
        <v/>
      </c>
      <c r="C25" s="128" t="str">
        <f>IF(SUM(E25,G25,I25,K25,M25,Q25,S25,U25,W25,Y25,AA25,AC25,AE25,AG25,AI25,AK25,AM25,AO25,AQ25,AS25)=0,"",SUM(E25,G25,I25,K25,M25,Q25,S25,U25,W25,Y25,AA25,AC25,AE25,AG25,AI25,AK25,AM25,AO25,AQ25,AS25))</f>
        <v/>
      </c>
      <c r="D25" s="129" t="str">
        <f t="shared" si="6"/>
        <v/>
      </c>
      <c r="E25" s="135"/>
      <c r="F25" s="136"/>
      <c r="G25" s="135"/>
      <c r="H25" s="136"/>
      <c r="I25" s="135"/>
      <c r="J25" s="136"/>
      <c r="K25" s="135"/>
      <c r="L25" s="136"/>
      <c r="M25" s="135"/>
      <c r="N25" s="136"/>
      <c r="O25" s="135"/>
      <c r="P25" s="137"/>
      <c r="Q25" s="135"/>
      <c r="R25" s="136"/>
      <c r="S25" s="135"/>
      <c r="T25" s="136"/>
      <c r="U25" s="135"/>
      <c r="V25" s="136"/>
      <c r="W25" s="135"/>
      <c r="X25" s="136"/>
      <c r="Y25" s="135"/>
      <c r="Z25" s="137"/>
      <c r="AA25" s="135"/>
      <c r="AB25" s="136"/>
      <c r="AC25" s="135"/>
      <c r="AD25" s="136"/>
      <c r="AE25" s="135"/>
      <c r="AF25" s="137"/>
      <c r="AG25" s="135"/>
      <c r="AH25" s="136"/>
      <c r="AI25" s="135"/>
      <c r="AJ25" s="137"/>
      <c r="AK25" s="135"/>
      <c r="AL25" s="136"/>
      <c r="AM25" s="135"/>
      <c r="AN25" s="137"/>
      <c r="AO25" s="135"/>
      <c r="AP25" s="136"/>
      <c r="AQ25" s="135"/>
      <c r="AR25" s="136"/>
      <c r="AS25" s="135"/>
      <c r="AT25" s="136"/>
      <c r="AV25" s="116"/>
    </row>
    <row r="26" spans="1:48" x14ac:dyDescent="0.25">
      <c r="A26" s="133" t="str">
        <f>IF(ISBLANK('By Task'!A29),"",'By Task'!A29)</f>
        <v/>
      </c>
      <c r="B26" s="134" t="str">
        <f>IF('By Task'!B29="","",'By Task'!B29)</f>
        <v/>
      </c>
      <c r="C26" s="128" t="str">
        <f>IF(SUM(E26,G26,I26,K26,M26,Q26,S26,U26,W26,Y26,AA26,AC26,AE26,AG26,AI26,AK26,AM26,AO26,AQ26,AS26)=0,"",SUM(E26,G26,I26,K26,M26,Q26,S26,U26,W26,Y26,AA26,AC26,AE26,AG26,AI26,AK26,AM26,AO26,AQ26,AS26))</f>
        <v/>
      </c>
      <c r="D26" s="129" t="str">
        <f t="shared" si="6"/>
        <v/>
      </c>
      <c r="E26" s="135"/>
      <c r="F26" s="136"/>
      <c r="G26" s="135"/>
      <c r="H26" s="136"/>
      <c r="I26" s="135"/>
      <c r="J26" s="136"/>
      <c r="K26" s="135"/>
      <c r="L26" s="136"/>
      <c r="M26" s="135"/>
      <c r="N26" s="136"/>
      <c r="O26" s="135"/>
      <c r="P26" s="137"/>
      <c r="Q26" s="135"/>
      <c r="R26" s="136"/>
      <c r="S26" s="135"/>
      <c r="T26" s="136"/>
      <c r="U26" s="135"/>
      <c r="V26" s="136"/>
      <c r="W26" s="135"/>
      <c r="X26" s="136"/>
      <c r="Y26" s="135"/>
      <c r="Z26" s="137"/>
      <c r="AA26" s="135"/>
      <c r="AB26" s="136"/>
      <c r="AC26" s="135"/>
      <c r="AD26" s="136"/>
      <c r="AE26" s="135"/>
      <c r="AF26" s="137"/>
      <c r="AG26" s="135"/>
      <c r="AH26" s="136"/>
      <c r="AI26" s="135"/>
      <c r="AJ26" s="137"/>
      <c r="AK26" s="135"/>
      <c r="AL26" s="136"/>
      <c r="AM26" s="135"/>
      <c r="AN26" s="137"/>
      <c r="AO26" s="135"/>
      <c r="AP26" s="136"/>
      <c r="AQ26" s="135"/>
      <c r="AR26" s="136"/>
      <c r="AS26" s="135"/>
      <c r="AT26" s="136"/>
      <c r="AV26" s="116"/>
    </row>
    <row r="27" spans="1:48" x14ac:dyDescent="0.25">
      <c r="A27" s="133" t="str">
        <f>IF(ISBLANK('By Task'!A30),"",'By Task'!A30)</f>
        <v/>
      </c>
      <c r="B27" s="134" t="str">
        <f>IF('By Task'!B30="","",'By Task'!B30)</f>
        <v/>
      </c>
      <c r="C27" s="128" t="str">
        <f>IF(SUM(E27,G27,I27,K27,M27,Q27,S27,U27,W27,Y27,AA27,AC27,AE27,AG27,AI27,AK27,AM27,AO27,AQ27,AS27)=0,"",SUM(E27,G27,I27,K27,M27,Q27,S27,U27,W27,Y27,AA27,AC27,AE27,AG27,AI27,AK27,AM27,AO27,AQ27,AS27))</f>
        <v/>
      </c>
      <c r="D27" s="129" t="str">
        <f t="shared" si="6"/>
        <v/>
      </c>
      <c r="E27" s="135"/>
      <c r="F27" s="136"/>
      <c r="G27" s="135"/>
      <c r="H27" s="136"/>
      <c r="I27" s="135"/>
      <c r="J27" s="136"/>
      <c r="K27" s="135"/>
      <c r="L27" s="136"/>
      <c r="M27" s="135"/>
      <c r="N27" s="136"/>
      <c r="O27" s="135"/>
      <c r="P27" s="137"/>
      <c r="Q27" s="135"/>
      <c r="R27" s="136"/>
      <c r="S27" s="135"/>
      <c r="T27" s="136"/>
      <c r="U27" s="135"/>
      <c r="V27" s="136"/>
      <c r="W27" s="135"/>
      <c r="X27" s="136"/>
      <c r="Y27" s="135"/>
      <c r="Z27" s="137"/>
      <c r="AA27" s="135"/>
      <c r="AB27" s="136"/>
      <c r="AC27" s="135"/>
      <c r="AD27" s="136"/>
      <c r="AE27" s="135"/>
      <c r="AF27" s="137"/>
      <c r="AG27" s="135"/>
      <c r="AH27" s="136"/>
      <c r="AI27" s="135"/>
      <c r="AJ27" s="137"/>
      <c r="AK27" s="135"/>
      <c r="AL27" s="136"/>
      <c r="AM27" s="135"/>
      <c r="AN27" s="137"/>
      <c r="AO27" s="135"/>
      <c r="AP27" s="136"/>
      <c r="AQ27" s="135"/>
      <c r="AR27" s="136"/>
      <c r="AS27" s="135"/>
      <c r="AT27" s="136"/>
      <c r="AV27" s="116"/>
    </row>
    <row r="28" spans="1:48" x14ac:dyDescent="0.25">
      <c r="A28" s="133" t="str">
        <f>IF(ISBLANK('By Task'!A31),"",'By Task'!A31)</f>
        <v/>
      </c>
      <c r="B28" s="134" t="str">
        <f>IF('By Task'!B31="","",'By Task'!B31)</f>
        <v/>
      </c>
      <c r="C28" s="128" t="str">
        <f t="shared" ref="C28:D34" si="7">IF(SUM(E28,G28,I28,K28,M28,Q28,S28,U28,W28,Y28,AA28,AC28,AE28,AG28,AI28,AK28,AM28,AO28,AQ28,AS28)=0,"",SUM(E28,G28,I28,K28,M28,Q28,S28,U28,W28,Y28,AA28,AC28,AE28,AG28,AI28,AK28,AM28,AO28,AQ28,AS28))</f>
        <v/>
      </c>
      <c r="D28" s="129" t="str">
        <f t="shared" si="7"/>
        <v/>
      </c>
      <c r="E28" s="135"/>
      <c r="F28" s="136"/>
      <c r="G28" s="135"/>
      <c r="H28" s="136"/>
      <c r="I28" s="135"/>
      <c r="J28" s="136"/>
      <c r="K28" s="135"/>
      <c r="L28" s="136"/>
      <c r="M28" s="135"/>
      <c r="N28" s="136"/>
      <c r="O28" s="135"/>
      <c r="P28" s="137"/>
      <c r="Q28" s="135"/>
      <c r="R28" s="136"/>
      <c r="S28" s="135"/>
      <c r="T28" s="136"/>
      <c r="U28" s="135"/>
      <c r="V28" s="136"/>
      <c r="W28" s="135"/>
      <c r="X28" s="136"/>
      <c r="Y28" s="135"/>
      <c r="Z28" s="137"/>
      <c r="AA28" s="135"/>
      <c r="AB28" s="136"/>
      <c r="AC28" s="135"/>
      <c r="AD28" s="136"/>
      <c r="AE28" s="135"/>
      <c r="AF28" s="137"/>
      <c r="AG28" s="135"/>
      <c r="AH28" s="136"/>
      <c r="AI28" s="135"/>
      <c r="AJ28" s="137"/>
      <c r="AK28" s="135"/>
      <c r="AL28" s="136"/>
      <c r="AM28" s="135"/>
      <c r="AN28" s="137"/>
      <c r="AO28" s="135"/>
      <c r="AP28" s="136"/>
      <c r="AQ28" s="135"/>
      <c r="AR28" s="136"/>
      <c r="AS28" s="135"/>
      <c r="AT28" s="136"/>
      <c r="AV28" s="116"/>
    </row>
    <row r="29" spans="1:48" x14ac:dyDescent="0.25">
      <c r="A29" s="133" t="str">
        <f>IF(ISBLANK('By Task'!A32),"",'By Task'!A32)</f>
        <v/>
      </c>
      <c r="B29" s="134" t="str">
        <f>IF('By Task'!B32="","",'By Task'!B32)</f>
        <v/>
      </c>
      <c r="C29" s="128" t="str">
        <f t="shared" si="7"/>
        <v/>
      </c>
      <c r="D29" s="129" t="str">
        <f t="shared" si="7"/>
        <v/>
      </c>
      <c r="E29" s="135"/>
      <c r="F29" s="136"/>
      <c r="G29" s="135"/>
      <c r="H29" s="136"/>
      <c r="I29" s="135"/>
      <c r="J29" s="136"/>
      <c r="K29" s="135"/>
      <c r="L29" s="136"/>
      <c r="M29" s="135"/>
      <c r="N29" s="136"/>
      <c r="O29" s="135"/>
      <c r="P29" s="137"/>
      <c r="Q29" s="135"/>
      <c r="R29" s="136"/>
      <c r="S29" s="135"/>
      <c r="T29" s="136"/>
      <c r="U29" s="135"/>
      <c r="V29" s="136"/>
      <c r="W29" s="135"/>
      <c r="X29" s="136"/>
      <c r="Y29" s="135"/>
      <c r="Z29" s="137"/>
      <c r="AA29" s="135"/>
      <c r="AB29" s="136"/>
      <c r="AC29" s="135"/>
      <c r="AD29" s="136"/>
      <c r="AE29" s="135"/>
      <c r="AF29" s="137"/>
      <c r="AG29" s="135"/>
      <c r="AH29" s="136"/>
      <c r="AI29" s="135"/>
      <c r="AJ29" s="137"/>
      <c r="AK29" s="135"/>
      <c r="AL29" s="136"/>
      <c r="AM29" s="135"/>
      <c r="AN29" s="137"/>
      <c r="AO29" s="135"/>
      <c r="AP29" s="136"/>
      <c r="AQ29" s="135"/>
      <c r="AR29" s="136"/>
      <c r="AS29" s="135"/>
      <c r="AT29" s="136"/>
      <c r="AV29" s="116"/>
    </row>
    <row r="30" spans="1:48" x14ac:dyDescent="0.25">
      <c r="A30" s="133" t="str">
        <f>IF(ISBLANK('By Task'!A33),"",'By Task'!A33)</f>
        <v/>
      </c>
      <c r="B30" s="134" t="str">
        <f>IF('By Task'!B33="","",'By Task'!B33)</f>
        <v/>
      </c>
      <c r="C30" s="128" t="str">
        <f t="shared" si="7"/>
        <v/>
      </c>
      <c r="D30" s="129" t="str">
        <f t="shared" si="7"/>
        <v/>
      </c>
      <c r="E30" s="135"/>
      <c r="F30" s="136"/>
      <c r="G30" s="135"/>
      <c r="H30" s="136"/>
      <c r="I30" s="135"/>
      <c r="J30" s="136"/>
      <c r="K30" s="135"/>
      <c r="L30" s="136"/>
      <c r="M30" s="135"/>
      <c r="N30" s="136"/>
      <c r="O30" s="135"/>
      <c r="P30" s="137"/>
      <c r="Q30" s="135"/>
      <c r="R30" s="136"/>
      <c r="S30" s="135"/>
      <c r="T30" s="136"/>
      <c r="U30" s="135"/>
      <c r="V30" s="136"/>
      <c r="W30" s="135"/>
      <c r="X30" s="136"/>
      <c r="Y30" s="135"/>
      <c r="Z30" s="137"/>
      <c r="AA30" s="135"/>
      <c r="AB30" s="136"/>
      <c r="AC30" s="135"/>
      <c r="AD30" s="136"/>
      <c r="AE30" s="135"/>
      <c r="AF30" s="137"/>
      <c r="AG30" s="135"/>
      <c r="AH30" s="136"/>
      <c r="AI30" s="135"/>
      <c r="AJ30" s="137"/>
      <c r="AK30" s="135"/>
      <c r="AL30" s="136"/>
      <c r="AM30" s="135"/>
      <c r="AN30" s="137"/>
      <c r="AO30" s="135"/>
      <c r="AP30" s="136"/>
      <c r="AQ30" s="135"/>
      <c r="AR30" s="136"/>
      <c r="AS30" s="135"/>
      <c r="AT30" s="136"/>
      <c r="AV30" s="116"/>
    </row>
    <row r="31" spans="1:48" x14ac:dyDescent="0.25">
      <c r="A31" s="133" t="str">
        <f>IF(ISBLANK('By Task'!A34),"",'By Task'!A34)</f>
        <v/>
      </c>
      <c r="B31" s="134" t="str">
        <f>IF('By Task'!B34="","",'By Task'!B34)</f>
        <v/>
      </c>
      <c r="C31" s="128" t="str">
        <f t="shared" si="7"/>
        <v/>
      </c>
      <c r="D31" s="129" t="str">
        <f t="shared" si="7"/>
        <v/>
      </c>
      <c r="E31" s="135"/>
      <c r="F31" s="136"/>
      <c r="G31" s="135"/>
      <c r="H31" s="136"/>
      <c r="I31" s="135"/>
      <c r="J31" s="136"/>
      <c r="K31" s="135"/>
      <c r="L31" s="136"/>
      <c r="M31" s="135"/>
      <c r="N31" s="136"/>
      <c r="O31" s="135"/>
      <c r="P31" s="137"/>
      <c r="Q31" s="135"/>
      <c r="R31" s="136"/>
      <c r="S31" s="135"/>
      <c r="T31" s="136"/>
      <c r="U31" s="135"/>
      <c r="V31" s="136"/>
      <c r="W31" s="135"/>
      <c r="X31" s="136"/>
      <c r="Y31" s="135"/>
      <c r="Z31" s="137"/>
      <c r="AA31" s="135"/>
      <c r="AB31" s="136"/>
      <c r="AC31" s="135"/>
      <c r="AD31" s="136"/>
      <c r="AE31" s="135"/>
      <c r="AF31" s="137"/>
      <c r="AG31" s="135"/>
      <c r="AH31" s="136"/>
      <c r="AI31" s="135"/>
      <c r="AJ31" s="137"/>
      <c r="AK31" s="135"/>
      <c r="AL31" s="136"/>
      <c r="AM31" s="135"/>
      <c r="AN31" s="137"/>
      <c r="AO31" s="135"/>
      <c r="AP31" s="136"/>
      <c r="AQ31" s="135"/>
      <c r="AR31" s="136"/>
      <c r="AS31" s="135"/>
      <c r="AT31" s="136"/>
      <c r="AV31" s="116"/>
    </row>
    <row r="32" spans="1:48" x14ac:dyDescent="0.25">
      <c r="A32" s="133" t="str">
        <f>IF(ISBLANK('By Task'!A35),"",'By Task'!A35)</f>
        <v/>
      </c>
      <c r="B32" s="134" t="str">
        <f>IF('By Task'!B35="","",'By Task'!B35)</f>
        <v/>
      </c>
      <c r="C32" s="128" t="str">
        <f t="shared" si="7"/>
        <v/>
      </c>
      <c r="D32" s="129" t="str">
        <f t="shared" si="7"/>
        <v/>
      </c>
      <c r="E32" s="135"/>
      <c r="F32" s="136"/>
      <c r="G32" s="135"/>
      <c r="H32" s="136"/>
      <c r="I32" s="135"/>
      <c r="J32" s="136"/>
      <c r="K32" s="135"/>
      <c r="L32" s="136"/>
      <c r="M32" s="135"/>
      <c r="N32" s="136"/>
      <c r="O32" s="135"/>
      <c r="P32" s="137"/>
      <c r="Q32" s="135"/>
      <c r="R32" s="136"/>
      <c r="S32" s="135"/>
      <c r="T32" s="136"/>
      <c r="U32" s="135"/>
      <c r="V32" s="136"/>
      <c r="W32" s="135"/>
      <c r="X32" s="136"/>
      <c r="Y32" s="135"/>
      <c r="Z32" s="137"/>
      <c r="AA32" s="135"/>
      <c r="AB32" s="136"/>
      <c r="AC32" s="135"/>
      <c r="AD32" s="136"/>
      <c r="AE32" s="135"/>
      <c r="AF32" s="137"/>
      <c r="AG32" s="135"/>
      <c r="AH32" s="136"/>
      <c r="AI32" s="135"/>
      <c r="AJ32" s="137"/>
      <c r="AK32" s="135"/>
      <c r="AL32" s="136"/>
      <c r="AM32" s="135"/>
      <c r="AN32" s="137"/>
      <c r="AO32" s="135"/>
      <c r="AP32" s="136"/>
      <c r="AQ32" s="135"/>
      <c r="AR32" s="136"/>
      <c r="AS32" s="135"/>
      <c r="AT32" s="136"/>
      <c r="AV32" s="116"/>
    </row>
    <row r="33" spans="1:48" x14ac:dyDescent="0.25">
      <c r="A33" s="133" t="str">
        <f>IF(ISBLANK('By Task'!A36),"",'By Task'!A36)</f>
        <v/>
      </c>
      <c r="B33" s="134" t="str">
        <f>IF('By Task'!B36="","",'By Task'!B36)</f>
        <v/>
      </c>
      <c r="C33" s="128" t="str">
        <f t="shared" si="7"/>
        <v/>
      </c>
      <c r="D33" s="129" t="str">
        <f t="shared" si="7"/>
        <v/>
      </c>
      <c r="E33" s="135"/>
      <c r="F33" s="136"/>
      <c r="G33" s="135"/>
      <c r="H33" s="136"/>
      <c r="I33" s="135"/>
      <c r="J33" s="136"/>
      <c r="K33" s="135"/>
      <c r="L33" s="136"/>
      <c r="M33" s="135"/>
      <c r="N33" s="136"/>
      <c r="O33" s="135"/>
      <c r="P33" s="137"/>
      <c r="Q33" s="135"/>
      <c r="R33" s="136"/>
      <c r="S33" s="135"/>
      <c r="T33" s="136"/>
      <c r="U33" s="135"/>
      <c r="V33" s="136"/>
      <c r="W33" s="135"/>
      <c r="X33" s="136"/>
      <c r="Y33" s="135"/>
      <c r="Z33" s="137"/>
      <c r="AA33" s="135"/>
      <c r="AB33" s="136"/>
      <c r="AC33" s="135"/>
      <c r="AD33" s="136"/>
      <c r="AE33" s="135"/>
      <c r="AF33" s="137"/>
      <c r="AG33" s="135"/>
      <c r="AH33" s="136"/>
      <c r="AI33" s="135"/>
      <c r="AJ33" s="137"/>
      <c r="AK33" s="135"/>
      <c r="AL33" s="136"/>
      <c r="AM33" s="135"/>
      <c r="AN33" s="137"/>
      <c r="AO33" s="135"/>
      <c r="AP33" s="136"/>
      <c r="AQ33" s="135"/>
      <c r="AR33" s="136"/>
      <c r="AS33" s="135"/>
      <c r="AT33" s="136"/>
      <c r="AV33" s="116"/>
    </row>
    <row r="34" spans="1:48" ht="15.75" thickBot="1" x14ac:dyDescent="0.3">
      <c r="A34" s="138" t="str">
        <f>IF(ISBLANK('By Task'!A37),"",'By Task'!A37)</f>
        <v/>
      </c>
      <c r="B34" s="139" t="str">
        <f>IF('By Task'!B37="","",'By Task'!B37)</f>
        <v/>
      </c>
      <c r="C34" s="140" t="str">
        <f t="shared" si="7"/>
        <v/>
      </c>
      <c r="D34" s="141" t="str">
        <f t="shared" si="7"/>
        <v/>
      </c>
      <c r="E34" s="142"/>
      <c r="F34" s="143"/>
      <c r="G34" s="142"/>
      <c r="H34" s="143"/>
      <c r="I34" s="142"/>
      <c r="J34" s="143"/>
      <c r="K34" s="142"/>
      <c r="L34" s="143"/>
      <c r="M34" s="142"/>
      <c r="N34" s="143"/>
      <c r="O34" s="142"/>
      <c r="P34" s="144"/>
      <c r="Q34" s="142"/>
      <c r="R34" s="143"/>
      <c r="S34" s="142"/>
      <c r="T34" s="143"/>
      <c r="U34" s="142"/>
      <c r="V34" s="143"/>
      <c r="W34" s="142"/>
      <c r="X34" s="143"/>
      <c r="Y34" s="142"/>
      <c r="Z34" s="144"/>
      <c r="AA34" s="142"/>
      <c r="AB34" s="143"/>
      <c r="AC34" s="142"/>
      <c r="AD34" s="143"/>
      <c r="AE34" s="142"/>
      <c r="AF34" s="144"/>
      <c r="AG34" s="142"/>
      <c r="AH34" s="143"/>
      <c r="AI34" s="142"/>
      <c r="AJ34" s="144"/>
      <c r="AK34" s="142"/>
      <c r="AL34" s="143"/>
      <c r="AM34" s="142"/>
      <c r="AN34" s="144"/>
      <c r="AO34" s="142"/>
      <c r="AP34" s="143"/>
      <c r="AQ34" s="142"/>
      <c r="AR34" s="143"/>
      <c r="AS34" s="142"/>
      <c r="AT34" s="143"/>
      <c r="AV34" s="116"/>
    </row>
    <row r="35" spans="1:48" s="125" customFormat="1" ht="15" customHeight="1" x14ac:dyDescent="0.25">
      <c r="A35" s="162"/>
      <c r="B35" s="162" t="s">
        <v>50</v>
      </c>
      <c r="C35" s="163">
        <f>SUM(E35:AS35)</f>
        <v>340000</v>
      </c>
      <c r="E35" s="163">
        <f>SUM(E10:E34)</f>
        <v>170000</v>
      </c>
      <c r="G35" s="163">
        <f>SUM(G10:G34)</f>
        <v>40000</v>
      </c>
      <c r="I35" s="163">
        <f>SUM(I10:I34)</f>
        <v>25000</v>
      </c>
      <c r="K35" s="163">
        <f>SUM(K10:K34)</f>
        <v>75000</v>
      </c>
      <c r="M35" s="163">
        <f>SUM(M10:M34)</f>
        <v>30000</v>
      </c>
      <c r="O35" s="163">
        <f>SUM(O10:O34)</f>
        <v>0</v>
      </c>
      <c r="Q35" s="163">
        <f>SUM(Q10:Q34)</f>
        <v>0</v>
      </c>
      <c r="S35" s="163">
        <f>SUM(S10:S34)</f>
        <v>0</v>
      </c>
      <c r="U35" s="163">
        <f>SUM(U10:U34)</f>
        <v>0</v>
      </c>
      <c r="W35" s="163">
        <f>SUM(W10:W34)</f>
        <v>0</v>
      </c>
      <c r="Y35" s="163">
        <f>SUM(Y10:Y34)</f>
        <v>0</v>
      </c>
      <c r="AA35" s="163">
        <f>SUM(AA10:AA34)</f>
        <v>0</v>
      </c>
      <c r="AC35" s="163">
        <f>SUM(AC10:AC34)</f>
        <v>0</v>
      </c>
      <c r="AE35" s="163">
        <f>SUM(AE10:AE34)</f>
        <v>0</v>
      </c>
      <c r="AG35" s="163">
        <f>SUM(AG10:AG34)</f>
        <v>0</v>
      </c>
      <c r="AI35" s="163">
        <f>SUM(AI10:AI34)</f>
        <v>0</v>
      </c>
      <c r="AK35" s="163">
        <f>SUM(AK10:AK34)</f>
        <v>0</v>
      </c>
      <c r="AM35" s="163">
        <f>SUM(AM10:AM34)</f>
        <v>0</v>
      </c>
      <c r="AO35" s="163">
        <f>SUM(AO10:AO34)</f>
        <v>0</v>
      </c>
      <c r="AQ35" s="163">
        <f>SUM(AQ10:AQ34)</f>
        <v>0</v>
      </c>
      <c r="AS35" s="163">
        <f>SUM(AS10:AS34)</f>
        <v>0</v>
      </c>
    </row>
    <row r="36" spans="1:48" s="125" customFormat="1" ht="15" customHeight="1" x14ac:dyDescent="0.25">
      <c r="A36" s="162"/>
      <c r="B36" s="162" t="s">
        <v>40</v>
      </c>
      <c r="C36" s="163"/>
      <c r="D36" s="164">
        <f>SUM(D10:D34)</f>
        <v>237000</v>
      </c>
      <c r="E36" s="163"/>
      <c r="F36" s="164">
        <f>SUM(F10:F34)</f>
        <v>120000</v>
      </c>
      <c r="G36" s="163"/>
      <c r="H36" s="164">
        <f>SUM(H10:H34)</f>
        <v>31000</v>
      </c>
      <c r="I36" s="163"/>
      <c r="J36" s="164">
        <f>SUM(J10:J34)</f>
        <v>12000</v>
      </c>
      <c r="K36" s="163"/>
      <c r="L36" s="164">
        <f>SUM(L10:L34)</f>
        <v>54000</v>
      </c>
      <c r="M36" s="163"/>
      <c r="N36" s="164">
        <f>SUM(N10:N34)</f>
        <v>20000</v>
      </c>
      <c r="O36" s="163"/>
      <c r="P36" s="164">
        <f>SUM(P10:P34)</f>
        <v>0</v>
      </c>
      <c r="Q36" s="163"/>
      <c r="R36" s="164">
        <f>SUM(R10:R34)</f>
        <v>0</v>
      </c>
      <c r="S36" s="163"/>
      <c r="T36" s="164">
        <f>SUM(T10:T34)</f>
        <v>0</v>
      </c>
      <c r="U36" s="163"/>
      <c r="V36" s="164">
        <f>SUM(V10:V34)</f>
        <v>0</v>
      </c>
      <c r="W36" s="163"/>
      <c r="X36" s="164">
        <f>SUM(X10:X34)</f>
        <v>0</v>
      </c>
      <c r="Y36" s="163"/>
      <c r="Z36" s="164">
        <f>SUM(Z10:Z34)</f>
        <v>0</v>
      </c>
      <c r="AA36" s="163"/>
      <c r="AB36" s="164">
        <f>SUM(AB10:AB34)</f>
        <v>0</v>
      </c>
      <c r="AC36" s="163"/>
      <c r="AD36" s="164">
        <f>SUM(AD10:AD34)</f>
        <v>0</v>
      </c>
      <c r="AE36" s="163"/>
      <c r="AF36" s="164">
        <f>SUM(AF10:AF34)</f>
        <v>0</v>
      </c>
      <c r="AG36" s="163"/>
      <c r="AH36" s="164">
        <f>SUM(AH10:AH34)</f>
        <v>0</v>
      </c>
      <c r="AI36" s="163"/>
      <c r="AJ36" s="164">
        <f>SUM(AJ10:AJ34)</f>
        <v>0</v>
      </c>
      <c r="AK36" s="163"/>
      <c r="AL36" s="164">
        <f>SUM(AL10:AL34)</f>
        <v>0</v>
      </c>
      <c r="AM36" s="163"/>
      <c r="AN36" s="164">
        <f>SUM(AN10:AN34)</f>
        <v>0</v>
      </c>
      <c r="AO36" s="163"/>
      <c r="AP36" s="164">
        <f>SUM(AP10:AP34)</f>
        <v>0</v>
      </c>
      <c r="AQ36" s="163"/>
      <c r="AR36" s="164">
        <f>SUM(AR10:AR34)</f>
        <v>0</v>
      </c>
      <c r="AS36" s="163"/>
      <c r="AT36" s="164">
        <f>SUM(AT10:AT34)</f>
        <v>0</v>
      </c>
    </row>
    <row r="37" spans="1:48" s="125" customFormat="1" ht="15" customHeight="1" x14ac:dyDescent="0.25">
      <c r="A37" s="165"/>
      <c r="B37" s="162" t="s">
        <v>49</v>
      </c>
      <c r="C37" s="163">
        <f>SUM(E37:AS37)</f>
        <v>2560000</v>
      </c>
      <c r="E37" s="164">
        <f>E6-E35</f>
        <v>1580000</v>
      </c>
      <c r="G37" s="164">
        <f>G6-G35</f>
        <v>460000</v>
      </c>
      <c r="I37" s="164">
        <f>I6-I35</f>
        <v>375000</v>
      </c>
      <c r="K37" s="164">
        <f>K6-K35</f>
        <v>75000</v>
      </c>
      <c r="M37" s="164">
        <f>M6-M35</f>
        <v>70000</v>
      </c>
      <c r="O37" s="164">
        <f>O6-O35</f>
        <v>0</v>
      </c>
      <c r="Q37" s="164">
        <f>Q6-Q35</f>
        <v>0</v>
      </c>
      <c r="S37" s="164">
        <f>S6-S35</f>
        <v>0</v>
      </c>
      <c r="U37" s="164">
        <f>U6-U35</f>
        <v>0</v>
      </c>
      <c r="W37" s="164">
        <f>W6-W35</f>
        <v>0</v>
      </c>
      <c r="Y37" s="164">
        <f>Y6-Y35</f>
        <v>0</v>
      </c>
      <c r="AA37" s="164">
        <f>AA6-AA35</f>
        <v>0</v>
      </c>
      <c r="AC37" s="164">
        <f>AC6-AC35</f>
        <v>0</v>
      </c>
      <c r="AE37" s="164">
        <f>AE6-AE35</f>
        <v>0</v>
      </c>
      <c r="AG37" s="164">
        <f>AG6-AG35</f>
        <v>0</v>
      </c>
      <c r="AI37" s="164">
        <f>AI6-AI35</f>
        <v>0</v>
      </c>
      <c r="AK37" s="164">
        <f>AK6-AK35</f>
        <v>0</v>
      </c>
      <c r="AM37" s="164">
        <f>AM6-AM35</f>
        <v>0</v>
      </c>
      <c r="AO37" s="164">
        <f>AO6-AO35</f>
        <v>0</v>
      </c>
      <c r="AQ37" s="164">
        <f>AQ6-AQ35</f>
        <v>0</v>
      </c>
      <c r="AS37" s="164">
        <f>AS6-AS35</f>
        <v>0</v>
      </c>
    </row>
    <row r="38" spans="1:48" s="125" customFormat="1" x14ac:dyDescent="0.25">
      <c r="A38" s="165"/>
      <c r="B38" s="162" t="s">
        <v>113</v>
      </c>
      <c r="C38" s="164"/>
      <c r="D38" s="164">
        <f>C35-D36</f>
        <v>103000</v>
      </c>
      <c r="E38" s="164"/>
      <c r="F38" s="164">
        <f>E35-F36</f>
        <v>50000</v>
      </c>
      <c r="G38" s="164"/>
      <c r="H38" s="164">
        <f>G35-H36</f>
        <v>9000</v>
      </c>
      <c r="I38" s="164"/>
      <c r="J38" s="164">
        <f>I35-J36</f>
        <v>13000</v>
      </c>
      <c r="K38" s="164"/>
      <c r="L38" s="164">
        <f>K35-L36</f>
        <v>21000</v>
      </c>
      <c r="M38" s="164"/>
      <c r="N38" s="164">
        <f>M35-N36</f>
        <v>10000</v>
      </c>
      <c r="O38" s="164"/>
      <c r="P38" s="164">
        <f>O35-P36</f>
        <v>0</v>
      </c>
      <c r="Q38" s="164"/>
      <c r="R38" s="164">
        <f>Q35-R36</f>
        <v>0</v>
      </c>
      <c r="S38" s="164"/>
      <c r="T38" s="164">
        <f>S35-T36</f>
        <v>0</v>
      </c>
      <c r="U38" s="164"/>
      <c r="V38" s="164">
        <f>U35-V36</f>
        <v>0</v>
      </c>
      <c r="W38" s="164"/>
      <c r="X38" s="164">
        <f>W35-X36</f>
        <v>0</v>
      </c>
      <c r="Y38" s="164"/>
      <c r="Z38" s="164">
        <f>Y35-Z36</f>
        <v>0</v>
      </c>
      <c r="AA38" s="164"/>
      <c r="AB38" s="164">
        <f>AA35-AB36</f>
        <v>0</v>
      </c>
      <c r="AC38" s="164"/>
      <c r="AD38" s="164">
        <f>AC35-AD36</f>
        <v>0</v>
      </c>
      <c r="AE38" s="164"/>
      <c r="AF38" s="164">
        <f>AE35-AF36</f>
        <v>0</v>
      </c>
      <c r="AG38" s="164"/>
      <c r="AH38" s="164">
        <f>AG35-AH36</f>
        <v>0</v>
      </c>
      <c r="AI38" s="164"/>
      <c r="AJ38" s="164">
        <f>AI35-AJ36</f>
        <v>0</v>
      </c>
      <c r="AK38" s="164"/>
      <c r="AL38" s="164">
        <f>AK35-AL36</f>
        <v>0</v>
      </c>
      <c r="AM38" s="164"/>
      <c r="AN38" s="164">
        <f>AM35-AN36</f>
        <v>0</v>
      </c>
      <c r="AO38" s="164"/>
      <c r="AP38" s="164">
        <f>AO35-AP36</f>
        <v>0</v>
      </c>
      <c r="AQ38" s="164"/>
      <c r="AR38" s="164">
        <f>AQ35-AR36</f>
        <v>0</v>
      </c>
      <c r="AS38" s="164"/>
      <c r="AT38" s="164">
        <f>AS35-AT36</f>
        <v>0</v>
      </c>
    </row>
    <row r="39" spans="1:48" s="125" customFormat="1" x14ac:dyDescent="0.25">
      <c r="J39" s="166"/>
      <c r="AA39" s="166"/>
      <c r="AB39" s="166"/>
      <c r="AC39" s="166"/>
      <c r="AD39" s="166"/>
    </row>
    <row r="40" spans="1:48" ht="25.5" customHeight="1" thickBot="1" x14ac:dyDescent="0.3">
      <c r="C40" s="145" t="s">
        <v>48</v>
      </c>
      <c r="D40" s="145"/>
      <c r="E40" s="145"/>
      <c r="F40" s="145"/>
      <c r="J40" s="146"/>
      <c r="AA40" s="147"/>
      <c r="AB40" s="147"/>
      <c r="AC40" s="146"/>
      <c r="AD40" s="146"/>
    </row>
    <row r="41" spans="1:48" ht="26.25" thickBot="1" x14ac:dyDescent="0.3">
      <c r="C41" s="148" t="s">
        <v>47</v>
      </c>
      <c r="D41" s="149" t="s">
        <v>46</v>
      </c>
      <c r="E41" s="150" t="s">
        <v>45</v>
      </c>
      <c r="F41" s="151" t="s">
        <v>112</v>
      </c>
      <c r="J41" s="152"/>
      <c r="AA41" s="153"/>
      <c r="AB41" s="153"/>
      <c r="AC41" s="152"/>
      <c r="AD41" s="152"/>
    </row>
    <row r="42" spans="1:48" x14ac:dyDescent="0.25">
      <c r="C42" s="154" t="s">
        <v>70</v>
      </c>
      <c r="D42" s="155">
        <f>'By Task'!J6</f>
        <v>0.3</v>
      </c>
      <c r="E42" s="156">
        <f>SUMIFS(E35:AS35,E5:AS5,"DBE")/$C$6</f>
        <v>2.5000000000000001E-2</v>
      </c>
      <c r="F42" s="157">
        <f>SUMIFS(F36:AT36,E5:AS5,"DBE")/$C$6</f>
        <v>1.7999999999999999E-2</v>
      </c>
      <c r="J42" s="152"/>
      <c r="AA42" s="153"/>
      <c r="AB42" s="153"/>
      <c r="AC42" s="152"/>
      <c r="AD42" s="152"/>
    </row>
    <row r="43" spans="1:48" ht="15.75" thickBot="1" x14ac:dyDescent="0.3">
      <c r="C43" s="158" t="s">
        <v>44</v>
      </c>
      <c r="D43" s="159">
        <f>'By Task'!J7</f>
        <v>0.05</v>
      </c>
      <c r="E43" s="160">
        <f>SUMIFS(E35:AS35,E5:AS5,"VOSB")/$C$6</f>
        <v>2.1666666666666667E-2</v>
      </c>
      <c r="F43" s="161">
        <f>SUMIFS(F36:AT36,E5:AS5,"VOSB")/$C$6</f>
        <v>1.4333333333333333E-2</v>
      </c>
    </row>
  </sheetData>
  <sheetProtection algorithmName="SHA-512" hashValue="an4m9k6PSMX1gq14QKXM+BhsybmC4P1IDCDVvQCL6ZLZC92ohV1UxcyyMKKSWRHAfAReGCfDt2F+KK4rffRz1g==" saltValue="4yi854DjQJeoJSYyMNtzSQ==" spinCount="100000" sheet="1" objects="1" scenarios="1"/>
  <mergeCells count="113">
    <mergeCell ref="AQ8:AR8"/>
    <mergeCell ref="AS8:AT8"/>
    <mergeCell ref="A1:R1"/>
    <mergeCell ref="A2:R2"/>
    <mergeCell ref="AC8:AD8"/>
    <mergeCell ref="AE8:AF8"/>
    <mergeCell ref="AG8:AH8"/>
    <mergeCell ref="AI8:AJ8"/>
    <mergeCell ref="AK8:AL8"/>
    <mergeCell ref="AM8:AN8"/>
    <mergeCell ref="Q8:R8"/>
    <mergeCell ref="S8:T8"/>
    <mergeCell ref="U8:V8"/>
    <mergeCell ref="W8:X8"/>
    <mergeCell ref="Y8:Z8"/>
    <mergeCell ref="AA8:AB8"/>
    <mergeCell ref="AO7:AP7"/>
    <mergeCell ref="AQ7:AR7"/>
    <mergeCell ref="AS7:AT7"/>
    <mergeCell ref="C8:D8"/>
    <mergeCell ref="E8:F8"/>
    <mergeCell ref="G8:H8"/>
    <mergeCell ref="I8:J8"/>
    <mergeCell ref="AK7:AL7"/>
    <mergeCell ref="AM7:AN7"/>
    <mergeCell ref="Q7:R7"/>
    <mergeCell ref="S7:T7"/>
    <mergeCell ref="U7:V7"/>
    <mergeCell ref="W7:X7"/>
    <mergeCell ref="Y7:Z7"/>
    <mergeCell ref="AA7:AB7"/>
    <mergeCell ref="AO8:AP8"/>
    <mergeCell ref="Y6:Z6"/>
    <mergeCell ref="AA6:AB6"/>
    <mergeCell ref="K8:L8"/>
    <mergeCell ref="M8:N8"/>
    <mergeCell ref="O8:P8"/>
    <mergeCell ref="AC7:AD7"/>
    <mergeCell ref="AE7:AF7"/>
    <mergeCell ref="AG7:AH7"/>
    <mergeCell ref="AI7:AJ7"/>
    <mergeCell ref="U5:V5"/>
    <mergeCell ref="W5:X5"/>
    <mergeCell ref="Y5:Z5"/>
    <mergeCell ref="AA5:AB5"/>
    <mergeCell ref="AO6:AP6"/>
    <mergeCell ref="AQ6:AR6"/>
    <mergeCell ref="AS6:AT6"/>
    <mergeCell ref="C7:D7"/>
    <mergeCell ref="E7:F7"/>
    <mergeCell ref="G7:H7"/>
    <mergeCell ref="I7:J7"/>
    <mergeCell ref="K7:L7"/>
    <mergeCell ref="M7:N7"/>
    <mergeCell ref="O7:P7"/>
    <mergeCell ref="AC6:AD6"/>
    <mergeCell ref="AE6:AF6"/>
    <mergeCell ref="AG6:AH6"/>
    <mergeCell ref="AI6:AJ6"/>
    <mergeCell ref="AK6:AL6"/>
    <mergeCell ref="AM6:AN6"/>
    <mergeCell ref="Q6:R6"/>
    <mergeCell ref="S6:T6"/>
    <mergeCell ref="U6:V6"/>
    <mergeCell ref="W6:X6"/>
    <mergeCell ref="AO4:AP4"/>
    <mergeCell ref="AQ4:AR4"/>
    <mergeCell ref="AS4:AT4"/>
    <mergeCell ref="E5:F5"/>
    <mergeCell ref="G5:H5"/>
    <mergeCell ref="I5:J5"/>
    <mergeCell ref="K5:L5"/>
    <mergeCell ref="M5:N5"/>
    <mergeCell ref="O5:P5"/>
    <mergeCell ref="AA4:AB4"/>
    <mergeCell ref="AC4:AD4"/>
    <mergeCell ref="AE4:AF4"/>
    <mergeCell ref="AG4:AH4"/>
    <mergeCell ref="AI4:AJ4"/>
    <mergeCell ref="AK4:AL4"/>
    <mergeCell ref="O4:P4"/>
    <mergeCell ref="Q4:R4"/>
    <mergeCell ref="S4:T4"/>
    <mergeCell ref="U4:V4"/>
    <mergeCell ref="W4:X4"/>
    <mergeCell ref="Y4:Z4"/>
    <mergeCell ref="AO5:AP5"/>
    <mergeCell ref="AQ5:AR5"/>
    <mergeCell ref="AS5:AT5"/>
    <mergeCell ref="A3:Y3"/>
    <mergeCell ref="A4:A7"/>
    <mergeCell ref="C4:D5"/>
    <mergeCell ref="E4:F4"/>
    <mergeCell ref="G4:H4"/>
    <mergeCell ref="I4:J4"/>
    <mergeCell ref="K4:L4"/>
    <mergeCell ref="M4:N4"/>
    <mergeCell ref="AM4:AN4"/>
    <mergeCell ref="C6:D6"/>
    <mergeCell ref="E6:F6"/>
    <mergeCell ref="G6:H6"/>
    <mergeCell ref="I6:J6"/>
    <mergeCell ref="K6:L6"/>
    <mergeCell ref="M6:N6"/>
    <mergeCell ref="O6:P6"/>
    <mergeCell ref="AC5:AD5"/>
    <mergeCell ref="AE5:AF5"/>
    <mergeCell ref="AG5:AH5"/>
    <mergeCell ref="AI5:AJ5"/>
    <mergeCell ref="AK5:AL5"/>
    <mergeCell ref="AM5:AN5"/>
    <mergeCell ref="Q5:R5"/>
    <mergeCell ref="S5:T5"/>
  </mergeCells>
  <conditionalFormatting sqref="E5">
    <cfRule type="expression" dxfId="46" priority="23">
      <formula>AND($E5="",$E6&lt;&gt;"")</formula>
    </cfRule>
  </conditionalFormatting>
  <conditionalFormatting sqref="E35 I35 M35 S35 W35 AA35 AE35 AI35 AO35 G35:G36 K35:K36 O35:O36 Q35:Q36 U35:U36 Y35:Y36 AC35:AC36 AG35:AG36 AK35:AK36 AM35:AM36 AQ35:AQ36 AS35:AS36 D36:F36 H36:J36 L36:N36 P36 R36:T36 V36:X36 Z36:AB36 AD36:AF36 AH36:AJ36 AL36 AN36:AP36 AR36 AT36">
    <cfRule type="expression" dxfId="45" priority="24">
      <formula>D35&gt;$E$6</formula>
    </cfRule>
  </conditionalFormatting>
  <conditionalFormatting sqref="G5">
    <cfRule type="expression" dxfId="44" priority="5">
      <formula>AND($E5="",$E6&lt;&gt;"")</formula>
    </cfRule>
  </conditionalFormatting>
  <conditionalFormatting sqref="I5">
    <cfRule type="expression" dxfId="43" priority="4">
      <formula>AND($E5="",$E6&lt;&gt;"")</formula>
    </cfRule>
  </conditionalFormatting>
  <conditionalFormatting sqref="K5">
    <cfRule type="expression" dxfId="42" priority="3">
      <formula>AND($E5="",$E6&lt;&gt;"")</formula>
    </cfRule>
  </conditionalFormatting>
  <conditionalFormatting sqref="M5">
    <cfRule type="expression" dxfId="41" priority="2">
      <formula>AND($E5="",$E6&lt;&gt;"")</formula>
    </cfRule>
  </conditionalFormatting>
  <conditionalFormatting sqref="O5">
    <cfRule type="expression" dxfId="40" priority="1">
      <formula>AND($E5="",$E6&lt;&gt;"")</formula>
    </cfRule>
  </conditionalFormatting>
  <conditionalFormatting sqref="Q5">
    <cfRule type="expression" dxfId="39" priority="20">
      <formula>AND($E5="",$E6&lt;&gt;"")</formula>
    </cfRule>
  </conditionalFormatting>
  <conditionalFormatting sqref="S5">
    <cfRule type="expression" dxfId="38" priority="19">
      <formula>AND($E5="",$E6&lt;&gt;"")</formula>
    </cfRule>
  </conditionalFormatting>
  <conditionalFormatting sqref="U5">
    <cfRule type="expression" dxfId="37" priority="18">
      <formula>AND($E5="",$E6&lt;&gt;"")</formula>
    </cfRule>
  </conditionalFormatting>
  <conditionalFormatting sqref="W5">
    <cfRule type="expression" dxfId="36" priority="17">
      <formula>AND($E5="",$E6&lt;&gt;"")</formula>
    </cfRule>
  </conditionalFormatting>
  <conditionalFormatting sqref="Y5">
    <cfRule type="expression" dxfId="35" priority="16">
      <formula>AND($E5="",$E6&lt;&gt;"")</formula>
    </cfRule>
  </conditionalFormatting>
  <conditionalFormatting sqref="AA5">
    <cfRule type="expression" dxfId="34" priority="15">
      <formula>AND($E5="",$E6&lt;&gt;"")</formula>
    </cfRule>
  </conditionalFormatting>
  <conditionalFormatting sqref="AC5">
    <cfRule type="expression" dxfId="33" priority="14">
      <formula>AND($E5="",$E6&lt;&gt;"")</formula>
    </cfRule>
  </conditionalFormatting>
  <conditionalFormatting sqref="AE5">
    <cfRule type="expression" dxfId="32" priority="13">
      <formula>AND($E5="",$E6&lt;&gt;"")</formula>
    </cfRule>
  </conditionalFormatting>
  <conditionalFormatting sqref="AG5">
    <cfRule type="expression" dxfId="31" priority="12">
      <formula>AND($E5="",$E6&lt;&gt;"")</formula>
    </cfRule>
  </conditionalFormatting>
  <conditionalFormatting sqref="AI5">
    <cfRule type="expression" dxfId="30" priority="11">
      <formula>AND($E5="",$E6&lt;&gt;"")</formula>
    </cfRule>
  </conditionalFormatting>
  <conditionalFormatting sqref="AK5">
    <cfRule type="expression" dxfId="29" priority="10">
      <formula>AND($E5="",$E6&lt;&gt;"")</formula>
    </cfRule>
  </conditionalFormatting>
  <conditionalFormatting sqref="AM5">
    <cfRule type="expression" dxfId="28" priority="9">
      <formula>AND($E5="",$E6&lt;&gt;"")</formula>
    </cfRule>
  </conditionalFormatting>
  <conditionalFormatting sqref="AO5">
    <cfRule type="expression" dxfId="27" priority="8">
      <formula>AND($E5="",$E6&lt;&gt;"")</formula>
    </cfRule>
  </conditionalFormatting>
  <conditionalFormatting sqref="AQ5">
    <cfRule type="expression" dxfId="26" priority="7">
      <formula>AND($E5="",$E6&lt;&gt;"")</formula>
    </cfRule>
  </conditionalFormatting>
  <conditionalFormatting sqref="AS5">
    <cfRule type="expression" dxfId="25" priority="6">
      <formula>AND($E5="",$E6&lt;&gt;"")</formula>
    </cfRule>
  </conditionalFormatting>
  <dataValidations count="1">
    <dataValidation type="list" allowBlank="1" showInputMessage="1" showErrorMessage="1" sqref="E5 G5:AT5" xr:uid="{00258B70-ACE9-444E-A182-8684AA6455D8}">
      <formula1>$AW$1:$AW$3</formula1>
    </dataValidation>
  </dataValidations>
  <pageMargins left="0.25" right="0.25" top="0.5" bottom="0.5" header="0.3" footer="0.3"/>
  <pageSetup paperSize="5" scale="67" fitToWidth="3" orientation="landscape" r:id="rId1"/>
  <headerFooter>
    <oddFooter>&amp;L&amp;"Arial,Regular"&amp;9Rev. 8/2026</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 id="{521B433E-54E9-4583-8D25-6F46775B7098}">
            <xm:f>$C$6&lt;&gt;'By Task'!$J$5</xm:f>
            <x14:dxf>
              <fill>
                <patternFill>
                  <bgColor rgb="FFFF0000"/>
                </patternFill>
              </fill>
            </x14:dxf>
          </x14:cfRule>
          <xm:sqref>C6</xm:sqref>
        </x14:conditionalFormatting>
        <x14:conditionalFormatting xmlns:xm="http://schemas.microsoft.com/office/excel/2006/main">
          <x14:cfRule type="expression" priority="21" id="{0937B5BD-2D66-45E7-9C7C-3627587DC269}">
            <xm:f>$C$11&lt;&gt;'By Task'!$F$14</xm:f>
            <x14:dxf>
              <fill>
                <patternFill>
                  <bgColor rgb="FFFF0000"/>
                </patternFill>
              </fill>
            </x14:dxf>
          </x14:cfRule>
          <xm:sqref>C10:D34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7"/>
  <sheetViews>
    <sheetView zoomScaleNormal="100" zoomScalePageLayoutView="60" workbookViewId="0">
      <pane ySplit="12" topLeftCell="A13" activePane="bottomLeft" state="frozen"/>
      <selection pane="bottomLeft" activeCell="C4" sqref="C4"/>
    </sheetView>
  </sheetViews>
  <sheetFormatPr defaultColWidth="9.140625" defaultRowHeight="15" x14ac:dyDescent="0.25"/>
  <cols>
    <col min="1" max="1" width="12.7109375" style="1" customWidth="1"/>
    <col min="2" max="2" width="25.7109375" style="1" customWidth="1"/>
    <col min="3" max="4" width="15.7109375" style="1" customWidth="1"/>
    <col min="5" max="5" width="15.7109375" style="49" customWidth="1"/>
    <col min="6" max="6" width="15.7109375" style="1" customWidth="1"/>
    <col min="7" max="7" width="15.7109375" style="49" customWidth="1"/>
    <col min="8" max="8" width="15.7109375" style="1" customWidth="1"/>
    <col min="9" max="9" width="15.7109375" style="49" customWidth="1"/>
    <col min="10" max="10" width="15.7109375" style="1" customWidth="1"/>
    <col min="11" max="11" width="3.42578125" style="1" customWidth="1"/>
    <col min="12" max="12" width="15.7109375" style="1" customWidth="1"/>
    <col min="13" max="14" width="12.7109375" style="1" customWidth="1"/>
    <col min="15" max="15" width="15.7109375" style="49" customWidth="1"/>
    <col min="16" max="17" width="15.7109375" style="1" customWidth="1"/>
    <col min="18" max="18" width="15.7109375" style="49" customWidth="1"/>
    <col min="19" max="16384" width="9.140625" style="1"/>
  </cols>
  <sheetData>
    <row r="1" spans="1:20" ht="21" x14ac:dyDescent="0.35">
      <c r="A1" s="225" t="s">
        <v>67</v>
      </c>
      <c r="B1" s="225"/>
      <c r="C1" s="225"/>
      <c r="D1" s="225"/>
      <c r="E1" s="225"/>
      <c r="F1" s="225"/>
      <c r="G1" s="225"/>
      <c r="H1" s="225"/>
      <c r="I1" s="225"/>
      <c r="J1" s="225"/>
      <c r="K1" s="225"/>
      <c r="L1" s="225"/>
      <c r="M1" s="225"/>
      <c r="N1" s="225"/>
      <c r="O1" s="225"/>
      <c r="P1" s="225"/>
      <c r="Q1" s="225"/>
      <c r="R1" s="225"/>
    </row>
    <row r="2" spans="1:20" ht="18" customHeight="1" x14ac:dyDescent="0.35">
      <c r="A2" s="225" t="s">
        <v>76</v>
      </c>
      <c r="B2" s="225"/>
      <c r="C2" s="225"/>
      <c r="D2" s="225"/>
      <c r="E2" s="225"/>
      <c r="F2" s="225"/>
      <c r="G2" s="225"/>
      <c r="H2" s="225"/>
      <c r="I2" s="225"/>
      <c r="J2" s="225"/>
      <c r="K2" s="225"/>
      <c r="L2" s="225"/>
      <c r="M2" s="225"/>
      <c r="N2" s="225"/>
      <c r="O2" s="225"/>
      <c r="P2" s="225"/>
      <c r="Q2" s="225"/>
      <c r="R2" s="225"/>
    </row>
    <row r="3" spans="1:20" x14ac:dyDescent="0.25">
      <c r="A3" s="17"/>
      <c r="B3" s="17"/>
      <c r="C3" s="17"/>
      <c r="D3" s="17"/>
      <c r="E3" s="18"/>
      <c r="F3" s="17"/>
      <c r="G3" s="18"/>
      <c r="H3" s="17"/>
      <c r="I3" s="18"/>
      <c r="J3" s="17"/>
      <c r="K3" s="17"/>
      <c r="L3" s="17"/>
      <c r="M3" s="17"/>
      <c r="N3" s="17"/>
      <c r="O3" s="18"/>
      <c r="P3" s="17"/>
      <c r="Q3" s="17"/>
      <c r="R3" s="18"/>
    </row>
    <row r="4" spans="1:20" ht="15.75" thickBot="1" x14ac:dyDescent="0.3">
      <c r="A4" s="19" t="s">
        <v>32</v>
      </c>
      <c r="B4" s="19"/>
      <c r="C4" s="84" t="s">
        <v>52</v>
      </c>
      <c r="D4" s="20"/>
      <c r="E4" s="20"/>
      <c r="F4" s="17"/>
      <c r="G4" s="21"/>
      <c r="H4" s="22"/>
      <c r="I4" s="23"/>
      <c r="J4" s="24"/>
      <c r="K4" s="24"/>
      <c r="L4" s="24"/>
      <c r="M4" s="24"/>
      <c r="N4" s="24"/>
      <c r="O4" s="23"/>
      <c r="P4" s="24"/>
      <c r="Q4" s="24"/>
      <c r="R4" s="23"/>
    </row>
    <row r="5" spans="1:20" ht="15.75" thickBot="1" x14ac:dyDescent="0.3">
      <c r="A5" s="19" t="s">
        <v>36</v>
      </c>
      <c r="B5" s="19"/>
      <c r="C5" s="266" t="s">
        <v>66</v>
      </c>
      <c r="D5" s="266"/>
      <c r="E5" s="266"/>
      <c r="F5" s="17"/>
      <c r="G5" s="21"/>
      <c r="H5" s="22"/>
      <c r="I5" s="25" t="s">
        <v>0</v>
      </c>
      <c r="J5" s="15">
        <v>3000000</v>
      </c>
      <c r="K5" s="26"/>
      <c r="L5" s="24"/>
      <c r="M5" s="24"/>
      <c r="N5" s="24"/>
      <c r="O5" s="23"/>
      <c r="P5" s="24"/>
      <c r="Q5" s="24"/>
      <c r="R5" s="23"/>
    </row>
    <row r="6" spans="1:20" ht="15.75" thickBot="1" x14ac:dyDescent="0.3">
      <c r="A6" s="19" t="s">
        <v>37</v>
      </c>
      <c r="B6" s="19"/>
      <c r="C6" s="85" t="s">
        <v>53</v>
      </c>
      <c r="D6" s="83"/>
      <c r="E6" s="83"/>
      <c r="F6" s="17"/>
      <c r="G6" s="21"/>
      <c r="H6" s="22"/>
      <c r="I6" s="25" t="s">
        <v>81</v>
      </c>
      <c r="J6" s="16">
        <v>0.3</v>
      </c>
      <c r="K6" s="26"/>
      <c r="L6" s="24"/>
      <c r="M6" s="24"/>
      <c r="N6" s="24"/>
      <c r="O6" s="23"/>
      <c r="P6" s="24"/>
      <c r="Q6" s="24"/>
      <c r="R6" s="23"/>
    </row>
    <row r="7" spans="1:20" ht="15.75" thickBot="1" x14ac:dyDescent="0.3">
      <c r="A7" s="19" t="s">
        <v>33</v>
      </c>
      <c r="B7" s="19"/>
      <c r="C7" s="86">
        <v>45427</v>
      </c>
      <c r="D7" s="28"/>
      <c r="E7" s="22"/>
      <c r="F7" s="17"/>
      <c r="G7" s="21"/>
      <c r="H7" s="22"/>
      <c r="I7" s="25" t="s">
        <v>82</v>
      </c>
      <c r="J7" s="16">
        <v>0.05</v>
      </c>
      <c r="K7" s="24"/>
      <c r="L7" s="24"/>
      <c r="M7" s="24"/>
      <c r="N7" s="24"/>
      <c r="O7" s="23"/>
      <c r="P7" s="24"/>
      <c r="Q7" s="24"/>
      <c r="R7" s="23"/>
    </row>
    <row r="8" spans="1:20" x14ac:dyDescent="0.25">
      <c r="A8" s="19" t="s">
        <v>34</v>
      </c>
      <c r="B8" s="19"/>
      <c r="C8" s="27">
        <f ca="1">TODAY()</f>
        <v>46261</v>
      </c>
      <c r="D8" s="28"/>
      <c r="E8" s="22"/>
      <c r="F8" s="17"/>
      <c r="G8" s="21"/>
      <c r="H8" s="22"/>
      <c r="I8" s="23"/>
      <c r="J8" s="24"/>
      <c r="K8" s="24"/>
      <c r="L8" s="22"/>
      <c r="M8" s="22"/>
      <c r="N8" s="22"/>
      <c r="O8" s="23"/>
      <c r="P8" s="24"/>
      <c r="Q8" s="24"/>
      <c r="R8" s="23"/>
    </row>
    <row r="9" spans="1:20" x14ac:dyDescent="0.25">
      <c r="A9" s="19"/>
      <c r="B9" s="19"/>
      <c r="C9" s="28"/>
      <c r="D9" s="28"/>
      <c r="E9" s="21"/>
      <c r="F9" s="22"/>
      <c r="G9" s="21"/>
      <c r="H9" s="22"/>
      <c r="I9" s="23"/>
      <c r="J9" s="24"/>
      <c r="K9" s="24"/>
      <c r="L9" s="22"/>
      <c r="M9" s="22"/>
      <c r="N9" s="22"/>
      <c r="O9" s="23"/>
      <c r="P9" s="24"/>
      <c r="Q9" s="24"/>
      <c r="R9" s="23"/>
    </row>
    <row r="10" spans="1:20" ht="20.100000000000001" customHeight="1" x14ac:dyDescent="0.25">
      <c r="A10" s="227" t="s">
        <v>1</v>
      </c>
      <c r="B10" s="227"/>
      <c r="C10" s="227"/>
      <c r="D10" s="227"/>
      <c r="E10" s="227"/>
      <c r="F10" s="227"/>
      <c r="G10" s="227"/>
      <c r="H10" s="227"/>
      <c r="I10" s="227"/>
      <c r="J10" s="227"/>
      <c r="K10" s="29"/>
      <c r="L10" s="228" t="s">
        <v>2</v>
      </c>
      <c r="M10" s="229"/>
      <c r="N10" s="229"/>
      <c r="O10" s="229"/>
      <c r="P10" s="229"/>
      <c r="Q10" s="229"/>
      <c r="R10" s="230"/>
    </row>
    <row r="11" spans="1:20" ht="18" x14ac:dyDescent="0.25">
      <c r="A11" s="32" t="s">
        <v>3</v>
      </c>
      <c r="B11" s="32" t="s">
        <v>4</v>
      </c>
      <c r="C11" s="32" t="s">
        <v>54</v>
      </c>
      <c r="D11" s="32" t="s">
        <v>5</v>
      </c>
      <c r="E11" s="32" t="s">
        <v>6</v>
      </c>
      <c r="F11" s="32" t="s">
        <v>7</v>
      </c>
      <c r="G11" s="32" t="s">
        <v>8</v>
      </c>
      <c r="H11" s="32" t="s">
        <v>29</v>
      </c>
      <c r="I11" s="31" t="s">
        <v>59</v>
      </c>
      <c r="J11" s="32" t="s">
        <v>10</v>
      </c>
      <c r="K11" s="30"/>
      <c r="L11" s="32" t="s">
        <v>11</v>
      </c>
      <c r="M11" s="231" t="s">
        <v>12</v>
      </c>
      <c r="N11" s="232"/>
      <c r="O11" s="31" t="s">
        <v>55</v>
      </c>
      <c r="P11" s="32" t="s">
        <v>56</v>
      </c>
      <c r="Q11" s="32" t="s">
        <v>38</v>
      </c>
      <c r="R11" s="31" t="s">
        <v>83</v>
      </c>
    </row>
    <row r="12" spans="1:20" ht="45.75" thickBot="1" x14ac:dyDescent="0.3">
      <c r="A12" s="99" t="s">
        <v>62</v>
      </c>
      <c r="B12" s="100" t="s">
        <v>57</v>
      </c>
      <c r="C12" s="99" t="s">
        <v>63</v>
      </c>
      <c r="D12" s="99" t="s">
        <v>13</v>
      </c>
      <c r="E12" s="101" t="s">
        <v>94</v>
      </c>
      <c r="F12" s="99" t="s">
        <v>14</v>
      </c>
      <c r="G12" s="101" t="s">
        <v>79</v>
      </c>
      <c r="H12" s="99" t="s">
        <v>15</v>
      </c>
      <c r="I12" s="101" t="s">
        <v>96</v>
      </c>
      <c r="J12" s="99" t="s">
        <v>16</v>
      </c>
      <c r="K12" s="102"/>
      <c r="L12" s="99" t="s">
        <v>17</v>
      </c>
      <c r="M12" s="223" t="s">
        <v>75</v>
      </c>
      <c r="N12" s="224"/>
      <c r="O12" s="101" t="s">
        <v>18</v>
      </c>
      <c r="P12" s="99" t="s">
        <v>19</v>
      </c>
      <c r="Q12" s="99" t="s">
        <v>39</v>
      </c>
      <c r="R12" s="101" t="s">
        <v>20</v>
      </c>
    </row>
    <row r="13" spans="1:20" ht="30.75" thickTop="1" x14ac:dyDescent="0.25">
      <c r="A13" s="90">
        <v>1</v>
      </c>
      <c r="B13" s="91" t="s">
        <v>95</v>
      </c>
      <c r="C13" s="90" t="s">
        <v>78</v>
      </c>
      <c r="D13" s="92">
        <v>44593</v>
      </c>
      <c r="E13" s="10">
        <v>50000</v>
      </c>
      <c r="F13" s="10">
        <v>50000</v>
      </c>
      <c r="G13" s="10">
        <v>0</v>
      </c>
      <c r="H13" s="10">
        <v>20000</v>
      </c>
      <c r="I13" s="93">
        <f>IF(F13+G13=0,"",F13+G13)</f>
        <v>50000</v>
      </c>
      <c r="J13" s="92">
        <v>44682</v>
      </c>
      <c r="K13" s="33"/>
      <c r="L13" s="94">
        <v>1</v>
      </c>
      <c r="M13" s="95">
        <v>44590</v>
      </c>
      <c r="N13" s="96">
        <v>44617</v>
      </c>
      <c r="O13" s="97">
        <v>5000</v>
      </c>
      <c r="P13" s="98">
        <v>5000</v>
      </c>
      <c r="Q13" s="98">
        <v>0</v>
      </c>
      <c r="R13" s="93">
        <f>IF(O13="","",O13)</f>
        <v>5000</v>
      </c>
      <c r="T13" s="34"/>
    </row>
    <row r="14" spans="1:20" x14ac:dyDescent="0.25">
      <c r="A14" s="87">
        <v>2</v>
      </c>
      <c r="B14" s="88" t="s">
        <v>61</v>
      </c>
      <c r="C14" s="87" t="s">
        <v>60</v>
      </c>
      <c r="D14" s="2">
        <v>44595</v>
      </c>
      <c r="E14" s="5">
        <v>100000</v>
      </c>
      <c r="F14" s="5">
        <v>100000</v>
      </c>
      <c r="G14" s="5">
        <v>0</v>
      </c>
      <c r="H14" s="5">
        <v>90000</v>
      </c>
      <c r="I14" s="11">
        <f>IF(AND(F14="",G14=""),"",F14+G14+I13)</f>
        <v>150000</v>
      </c>
      <c r="J14" s="2">
        <v>44683</v>
      </c>
      <c r="K14" s="33"/>
      <c r="L14" s="89">
        <v>2</v>
      </c>
      <c r="M14" s="9">
        <v>44618</v>
      </c>
      <c r="N14" s="13">
        <v>44645</v>
      </c>
      <c r="O14" s="7">
        <v>10000</v>
      </c>
      <c r="P14" s="8">
        <v>5000</v>
      </c>
      <c r="Q14" s="6">
        <v>1000</v>
      </c>
      <c r="R14" s="12">
        <f>IF(O14="","",O14+R13)</f>
        <v>15000</v>
      </c>
      <c r="T14" s="34"/>
    </row>
    <row r="15" spans="1:20" x14ac:dyDescent="0.25">
      <c r="A15" s="87">
        <v>3</v>
      </c>
      <c r="B15" s="88" t="s">
        <v>61</v>
      </c>
      <c r="C15" s="87" t="s">
        <v>60</v>
      </c>
      <c r="D15" s="2">
        <v>44673</v>
      </c>
      <c r="E15" s="5">
        <v>150000</v>
      </c>
      <c r="F15" s="5">
        <v>150000</v>
      </c>
      <c r="G15" s="5">
        <v>0</v>
      </c>
      <c r="H15" s="5">
        <v>120000</v>
      </c>
      <c r="I15" s="11">
        <f t="shared" ref="I15:I37" si="0">IF(AND(F15="",G15=""),"",F15+G15+I14)</f>
        <v>300000</v>
      </c>
      <c r="J15" s="2">
        <v>44684</v>
      </c>
      <c r="K15" s="33"/>
      <c r="L15" s="89">
        <v>3</v>
      </c>
      <c r="M15" s="9">
        <v>44646</v>
      </c>
      <c r="N15" s="13">
        <v>44680</v>
      </c>
      <c r="O15" s="7">
        <v>20000</v>
      </c>
      <c r="P15" s="8">
        <v>5000</v>
      </c>
      <c r="Q15" s="6">
        <v>1000</v>
      </c>
      <c r="R15" s="12">
        <f t="shared" ref="R15:R37" si="1">IF(O15="","",O15+R14)</f>
        <v>35000</v>
      </c>
    </row>
    <row r="16" spans="1:20" x14ac:dyDescent="0.25">
      <c r="A16" s="87">
        <v>4</v>
      </c>
      <c r="B16" s="88" t="s">
        <v>61</v>
      </c>
      <c r="C16" s="87" t="s">
        <v>60</v>
      </c>
      <c r="D16" s="2">
        <v>44657</v>
      </c>
      <c r="E16" s="5">
        <v>50000</v>
      </c>
      <c r="F16" s="5">
        <v>50000</v>
      </c>
      <c r="G16" s="5">
        <v>0</v>
      </c>
      <c r="H16" s="5">
        <v>20000</v>
      </c>
      <c r="I16" s="11">
        <f t="shared" si="0"/>
        <v>350000</v>
      </c>
      <c r="J16" s="2">
        <v>44685</v>
      </c>
      <c r="K16" s="33"/>
      <c r="L16" s="89">
        <v>4</v>
      </c>
      <c r="M16" s="9">
        <v>44681</v>
      </c>
      <c r="N16" s="13">
        <v>44708</v>
      </c>
      <c r="O16" s="7">
        <v>30000</v>
      </c>
      <c r="P16" s="8">
        <v>10000</v>
      </c>
      <c r="Q16" s="6">
        <v>1000</v>
      </c>
      <c r="R16" s="12">
        <f t="shared" si="1"/>
        <v>65000</v>
      </c>
    </row>
    <row r="17" spans="1:18" x14ac:dyDescent="0.25">
      <c r="A17" s="87">
        <v>5</v>
      </c>
      <c r="B17" s="88" t="s">
        <v>61</v>
      </c>
      <c r="C17" s="87" t="s">
        <v>60</v>
      </c>
      <c r="D17" s="3">
        <v>44690</v>
      </c>
      <c r="E17" s="10">
        <v>20000</v>
      </c>
      <c r="F17" s="10">
        <v>20000</v>
      </c>
      <c r="G17" s="10">
        <v>0</v>
      </c>
      <c r="H17" s="5">
        <v>10000</v>
      </c>
      <c r="I17" s="11">
        <f t="shared" si="0"/>
        <v>370000</v>
      </c>
      <c r="J17" s="2">
        <v>44686</v>
      </c>
      <c r="K17" s="33"/>
      <c r="L17" s="89">
        <v>5</v>
      </c>
      <c r="M17" s="9">
        <v>44709</v>
      </c>
      <c r="N17" s="13">
        <v>44736</v>
      </c>
      <c r="O17" s="7">
        <v>30000</v>
      </c>
      <c r="P17" s="8">
        <v>10000</v>
      </c>
      <c r="Q17" s="6">
        <v>1000</v>
      </c>
      <c r="R17" s="12">
        <f t="shared" si="1"/>
        <v>95000</v>
      </c>
    </row>
    <row r="18" spans="1:18" x14ac:dyDescent="0.25">
      <c r="A18" s="87"/>
      <c r="B18" s="88"/>
      <c r="C18" s="87"/>
      <c r="D18" s="3"/>
      <c r="E18" s="10"/>
      <c r="F18" s="10"/>
      <c r="G18" s="10"/>
      <c r="H18" s="5"/>
      <c r="I18" s="11" t="str">
        <f>IF(AND(F18="",G18=""),"",F18+G18+I17)</f>
        <v/>
      </c>
      <c r="J18" s="2"/>
      <c r="K18" s="33"/>
      <c r="L18" s="89">
        <v>6</v>
      </c>
      <c r="M18" s="9">
        <v>44737</v>
      </c>
      <c r="N18" s="13">
        <v>44771</v>
      </c>
      <c r="O18" s="7">
        <v>30000</v>
      </c>
      <c r="P18" s="8">
        <v>10000</v>
      </c>
      <c r="Q18" s="6">
        <v>5000</v>
      </c>
      <c r="R18" s="12">
        <f t="shared" si="1"/>
        <v>125000</v>
      </c>
    </row>
    <row r="19" spans="1:18" x14ac:dyDescent="0.25">
      <c r="A19" s="87"/>
      <c r="B19" s="88"/>
      <c r="C19" s="87"/>
      <c r="D19" s="3"/>
      <c r="E19" s="10"/>
      <c r="F19" s="10"/>
      <c r="G19" s="10"/>
      <c r="H19" s="5"/>
      <c r="I19" s="11" t="str">
        <f t="shared" si="0"/>
        <v/>
      </c>
      <c r="J19" s="2"/>
      <c r="K19" s="33"/>
      <c r="L19" s="89">
        <v>7</v>
      </c>
      <c r="M19" s="4">
        <v>44772</v>
      </c>
      <c r="N19" s="14">
        <v>44799</v>
      </c>
      <c r="O19" s="7">
        <v>30000</v>
      </c>
      <c r="P19" s="8">
        <v>10000</v>
      </c>
      <c r="Q19" s="6">
        <v>5000</v>
      </c>
      <c r="R19" s="12">
        <f t="shared" si="1"/>
        <v>155000</v>
      </c>
    </row>
    <row r="20" spans="1:18" x14ac:dyDescent="0.25">
      <c r="A20" s="87"/>
      <c r="B20" s="88"/>
      <c r="C20" s="87"/>
      <c r="D20" s="3"/>
      <c r="E20" s="10"/>
      <c r="F20" s="10"/>
      <c r="G20" s="10"/>
      <c r="H20" s="5"/>
      <c r="I20" s="11" t="str">
        <f t="shared" si="0"/>
        <v/>
      </c>
      <c r="J20" s="2"/>
      <c r="K20" s="33"/>
      <c r="L20" s="89">
        <v>8</v>
      </c>
      <c r="M20" s="4">
        <v>44800</v>
      </c>
      <c r="N20" s="14">
        <v>44827</v>
      </c>
      <c r="O20" s="7">
        <v>30000</v>
      </c>
      <c r="P20" s="8">
        <v>5000</v>
      </c>
      <c r="Q20" s="6">
        <v>5000</v>
      </c>
      <c r="R20" s="12">
        <f t="shared" si="1"/>
        <v>185000</v>
      </c>
    </row>
    <row r="21" spans="1:18" x14ac:dyDescent="0.25">
      <c r="A21" s="87"/>
      <c r="B21" s="88"/>
      <c r="C21" s="87"/>
      <c r="D21" s="3"/>
      <c r="E21" s="10"/>
      <c r="F21" s="10"/>
      <c r="G21" s="10"/>
      <c r="H21" s="5"/>
      <c r="I21" s="11" t="str">
        <f t="shared" si="0"/>
        <v/>
      </c>
      <c r="J21" s="2"/>
      <c r="K21" s="33"/>
      <c r="L21" s="89">
        <v>9</v>
      </c>
      <c r="M21" s="4">
        <v>44828</v>
      </c>
      <c r="N21" s="14">
        <v>44862</v>
      </c>
      <c r="O21" s="7">
        <v>30000</v>
      </c>
      <c r="P21" s="8">
        <v>5000</v>
      </c>
      <c r="Q21" s="6">
        <v>5000</v>
      </c>
      <c r="R21" s="12">
        <f t="shared" si="1"/>
        <v>215000</v>
      </c>
    </row>
    <row r="22" spans="1:18" x14ac:dyDescent="0.25">
      <c r="A22" s="87"/>
      <c r="B22" s="88"/>
      <c r="C22" s="87"/>
      <c r="D22" s="3"/>
      <c r="E22" s="10"/>
      <c r="F22" s="10"/>
      <c r="G22" s="10"/>
      <c r="H22" s="5"/>
      <c r="I22" s="11" t="str">
        <f t="shared" si="0"/>
        <v/>
      </c>
      <c r="J22" s="2"/>
      <c r="K22" s="33"/>
      <c r="L22" s="89">
        <v>10</v>
      </c>
      <c r="M22" s="4">
        <v>44863</v>
      </c>
      <c r="N22" s="14">
        <v>44895</v>
      </c>
      <c r="O22" s="7">
        <v>45000</v>
      </c>
      <c r="P22" s="8">
        <v>5000</v>
      </c>
      <c r="Q22" s="6">
        <v>5000</v>
      </c>
      <c r="R22" s="12">
        <f>IF(O22="","",O22+R21)</f>
        <v>260000</v>
      </c>
    </row>
    <row r="23" spans="1:18" x14ac:dyDescent="0.25">
      <c r="A23" s="87"/>
      <c r="B23" s="88"/>
      <c r="C23" s="87"/>
      <c r="D23" s="3"/>
      <c r="E23" s="10"/>
      <c r="F23" s="10"/>
      <c r="G23" s="10"/>
      <c r="H23" s="5"/>
      <c r="I23" s="11" t="str">
        <f t="shared" si="0"/>
        <v/>
      </c>
      <c r="J23" s="2"/>
      <c r="K23" s="33"/>
      <c r="L23" s="89"/>
      <c r="M23" s="4"/>
      <c r="N23" s="14"/>
      <c r="O23" s="7"/>
      <c r="P23" s="8"/>
      <c r="Q23" s="6"/>
      <c r="R23" s="12" t="str">
        <f t="shared" si="1"/>
        <v/>
      </c>
    </row>
    <row r="24" spans="1:18" x14ac:dyDescent="0.25">
      <c r="A24" s="87"/>
      <c r="B24" s="88"/>
      <c r="C24" s="87"/>
      <c r="D24" s="3"/>
      <c r="E24" s="10"/>
      <c r="F24" s="10"/>
      <c r="G24" s="10"/>
      <c r="H24" s="5"/>
      <c r="I24" s="11" t="str">
        <f t="shared" si="0"/>
        <v/>
      </c>
      <c r="J24" s="2"/>
      <c r="K24" s="33"/>
      <c r="L24" s="89"/>
      <c r="M24" s="4"/>
      <c r="N24" s="14"/>
      <c r="O24" s="7"/>
      <c r="P24" s="8"/>
      <c r="Q24" s="6"/>
      <c r="R24" s="12" t="str">
        <f t="shared" si="1"/>
        <v/>
      </c>
    </row>
    <row r="25" spans="1:18" x14ac:dyDescent="0.25">
      <c r="A25" s="87"/>
      <c r="B25" s="88"/>
      <c r="C25" s="87"/>
      <c r="D25" s="3"/>
      <c r="E25" s="10"/>
      <c r="F25" s="10"/>
      <c r="G25" s="10"/>
      <c r="H25" s="5"/>
      <c r="I25" s="11" t="str">
        <f t="shared" si="0"/>
        <v/>
      </c>
      <c r="J25" s="2"/>
      <c r="K25" s="33"/>
      <c r="L25" s="89"/>
      <c r="M25" s="4"/>
      <c r="N25" s="14"/>
      <c r="O25" s="7"/>
      <c r="P25" s="8"/>
      <c r="Q25" s="6"/>
      <c r="R25" s="12" t="str">
        <f t="shared" si="1"/>
        <v/>
      </c>
    </row>
    <row r="26" spans="1:18" x14ac:dyDescent="0.25">
      <c r="A26" s="87"/>
      <c r="B26" s="88"/>
      <c r="C26" s="87"/>
      <c r="D26" s="3"/>
      <c r="E26" s="10"/>
      <c r="F26" s="10"/>
      <c r="G26" s="10"/>
      <c r="H26" s="5"/>
      <c r="I26" s="11" t="str">
        <f t="shared" si="0"/>
        <v/>
      </c>
      <c r="J26" s="2"/>
      <c r="K26" s="33"/>
      <c r="L26" s="89"/>
      <c r="M26" s="4"/>
      <c r="N26" s="14"/>
      <c r="O26" s="7"/>
      <c r="P26" s="8"/>
      <c r="Q26" s="6"/>
      <c r="R26" s="12" t="str">
        <f t="shared" si="1"/>
        <v/>
      </c>
    </row>
    <row r="27" spans="1:18" x14ac:dyDescent="0.25">
      <c r="A27" s="87"/>
      <c r="B27" s="88"/>
      <c r="C27" s="87"/>
      <c r="D27" s="3"/>
      <c r="E27" s="10"/>
      <c r="F27" s="10"/>
      <c r="G27" s="10"/>
      <c r="H27" s="5"/>
      <c r="I27" s="11" t="str">
        <f t="shared" si="0"/>
        <v/>
      </c>
      <c r="J27" s="2"/>
      <c r="K27" s="33"/>
      <c r="L27" s="89"/>
      <c r="M27" s="4"/>
      <c r="N27" s="14"/>
      <c r="O27" s="7"/>
      <c r="P27" s="8"/>
      <c r="Q27" s="6"/>
      <c r="R27" s="12" t="str">
        <f t="shared" si="1"/>
        <v/>
      </c>
    </row>
    <row r="28" spans="1:18" x14ac:dyDescent="0.25">
      <c r="A28" s="87"/>
      <c r="B28" s="88"/>
      <c r="C28" s="87"/>
      <c r="D28" s="3"/>
      <c r="E28" s="10"/>
      <c r="F28" s="10"/>
      <c r="G28" s="10"/>
      <c r="H28" s="5"/>
      <c r="I28" s="11" t="str">
        <f t="shared" si="0"/>
        <v/>
      </c>
      <c r="J28" s="2"/>
      <c r="K28" s="33"/>
      <c r="L28" s="89"/>
      <c r="M28" s="4"/>
      <c r="N28" s="14"/>
      <c r="O28" s="7"/>
      <c r="P28" s="8"/>
      <c r="Q28" s="6"/>
      <c r="R28" s="12" t="str">
        <f t="shared" si="1"/>
        <v/>
      </c>
    </row>
    <row r="29" spans="1:18" x14ac:dyDescent="0.25">
      <c r="A29" s="87"/>
      <c r="B29" s="88"/>
      <c r="C29" s="87"/>
      <c r="D29" s="3"/>
      <c r="E29" s="10"/>
      <c r="F29" s="10"/>
      <c r="G29" s="10"/>
      <c r="H29" s="5"/>
      <c r="I29" s="11" t="str">
        <f t="shared" si="0"/>
        <v/>
      </c>
      <c r="J29" s="2"/>
      <c r="K29" s="33"/>
      <c r="L29" s="89"/>
      <c r="M29" s="4"/>
      <c r="N29" s="14"/>
      <c r="O29" s="7"/>
      <c r="P29" s="8"/>
      <c r="Q29" s="6"/>
      <c r="R29" s="12" t="str">
        <f t="shared" si="1"/>
        <v/>
      </c>
    </row>
    <row r="30" spans="1:18" x14ac:dyDescent="0.25">
      <c r="A30" s="87"/>
      <c r="B30" s="88"/>
      <c r="C30" s="87"/>
      <c r="D30" s="3"/>
      <c r="E30" s="10"/>
      <c r="F30" s="10"/>
      <c r="G30" s="10"/>
      <c r="H30" s="5"/>
      <c r="I30" s="11" t="str">
        <f t="shared" si="0"/>
        <v/>
      </c>
      <c r="J30" s="2"/>
      <c r="K30" s="33"/>
      <c r="L30" s="89"/>
      <c r="M30" s="4"/>
      <c r="N30" s="14"/>
      <c r="O30" s="7"/>
      <c r="P30" s="8"/>
      <c r="Q30" s="6"/>
      <c r="R30" s="12" t="str">
        <f t="shared" si="1"/>
        <v/>
      </c>
    </row>
    <row r="31" spans="1:18" x14ac:dyDescent="0.25">
      <c r="A31" s="87"/>
      <c r="B31" s="88"/>
      <c r="C31" s="87"/>
      <c r="D31" s="3"/>
      <c r="E31" s="10"/>
      <c r="F31" s="10"/>
      <c r="G31" s="10"/>
      <c r="H31" s="5"/>
      <c r="I31" s="11" t="str">
        <f t="shared" si="0"/>
        <v/>
      </c>
      <c r="J31" s="2"/>
      <c r="K31" s="33"/>
      <c r="L31" s="89"/>
      <c r="M31" s="4"/>
      <c r="N31" s="14"/>
      <c r="O31" s="7"/>
      <c r="P31" s="8"/>
      <c r="Q31" s="6"/>
      <c r="R31" s="12" t="str">
        <f t="shared" si="1"/>
        <v/>
      </c>
    </row>
    <row r="32" spans="1:18" x14ac:dyDescent="0.25">
      <c r="A32" s="87"/>
      <c r="B32" s="88"/>
      <c r="C32" s="87"/>
      <c r="D32" s="3"/>
      <c r="E32" s="10"/>
      <c r="F32" s="10"/>
      <c r="G32" s="10"/>
      <c r="H32" s="5"/>
      <c r="I32" s="11" t="str">
        <f t="shared" si="0"/>
        <v/>
      </c>
      <c r="J32" s="2"/>
      <c r="K32" s="33"/>
      <c r="L32" s="89"/>
      <c r="M32" s="4"/>
      <c r="N32" s="14"/>
      <c r="O32" s="7"/>
      <c r="P32" s="8"/>
      <c r="Q32" s="6"/>
      <c r="R32" s="12" t="str">
        <f t="shared" si="1"/>
        <v/>
      </c>
    </row>
    <row r="33" spans="1:19" x14ac:dyDescent="0.25">
      <c r="A33" s="87"/>
      <c r="B33" s="88"/>
      <c r="C33" s="87"/>
      <c r="D33" s="3"/>
      <c r="E33" s="10"/>
      <c r="F33" s="10"/>
      <c r="G33" s="10"/>
      <c r="H33" s="5"/>
      <c r="I33" s="11" t="str">
        <f t="shared" si="0"/>
        <v/>
      </c>
      <c r="J33" s="2"/>
      <c r="K33" s="33"/>
      <c r="L33" s="89"/>
      <c r="M33" s="4"/>
      <c r="N33" s="14"/>
      <c r="O33" s="7"/>
      <c r="P33" s="8"/>
      <c r="Q33" s="6"/>
      <c r="R33" s="12" t="str">
        <f t="shared" si="1"/>
        <v/>
      </c>
    </row>
    <row r="34" spans="1:19" x14ac:dyDescent="0.25">
      <c r="A34" s="87"/>
      <c r="B34" s="88"/>
      <c r="C34" s="87"/>
      <c r="D34" s="3"/>
      <c r="E34" s="10"/>
      <c r="F34" s="10"/>
      <c r="G34" s="10"/>
      <c r="H34" s="5"/>
      <c r="I34" s="11" t="str">
        <f t="shared" si="0"/>
        <v/>
      </c>
      <c r="J34" s="2"/>
      <c r="K34" s="33"/>
      <c r="L34" s="89"/>
      <c r="M34" s="4"/>
      <c r="N34" s="14"/>
      <c r="O34" s="7"/>
      <c r="P34" s="8"/>
      <c r="Q34" s="6"/>
      <c r="R34" s="12" t="str">
        <f t="shared" si="1"/>
        <v/>
      </c>
    </row>
    <row r="35" spans="1:19" x14ac:dyDescent="0.25">
      <c r="A35" s="87"/>
      <c r="B35" s="88"/>
      <c r="C35" s="87"/>
      <c r="D35" s="3"/>
      <c r="E35" s="10"/>
      <c r="F35" s="10"/>
      <c r="G35" s="10"/>
      <c r="H35" s="5"/>
      <c r="I35" s="11" t="str">
        <f t="shared" si="0"/>
        <v/>
      </c>
      <c r="J35" s="2"/>
      <c r="K35" s="33"/>
      <c r="L35" s="89"/>
      <c r="M35" s="4"/>
      <c r="N35" s="14"/>
      <c r="O35" s="7"/>
      <c r="P35" s="8"/>
      <c r="Q35" s="6"/>
      <c r="R35" s="12" t="str">
        <f t="shared" si="1"/>
        <v/>
      </c>
    </row>
    <row r="36" spans="1:19" x14ac:dyDescent="0.25">
      <c r="A36" s="87"/>
      <c r="B36" s="88"/>
      <c r="C36" s="87"/>
      <c r="D36" s="3"/>
      <c r="E36" s="10"/>
      <c r="F36" s="10"/>
      <c r="G36" s="10"/>
      <c r="H36" s="5"/>
      <c r="I36" s="11" t="str">
        <f t="shared" si="0"/>
        <v/>
      </c>
      <c r="J36" s="2"/>
      <c r="K36" s="33"/>
      <c r="L36" s="89"/>
      <c r="M36" s="4"/>
      <c r="N36" s="14"/>
      <c r="O36" s="7"/>
      <c r="P36" s="8"/>
      <c r="Q36" s="6"/>
      <c r="R36" s="12" t="str">
        <f t="shared" si="1"/>
        <v/>
      </c>
    </row>
    <row r="37" spans="1:19" x14ac:dyDescent="0.25">
      <c r="A37" s="87"/>
      <c r="B37" s="88"/>
      <c r="C37" s="87"/>
      <c r="D37" s="3"/>
      <c r="E37" s="10"/>
      <c r="F37" s="10"/>
      <c r="G37" s="10"/>
      <c r="H37" s="5"/>
      <c r="I37" s="11" t="str">
        <f t="shared" si="0"/>
        <v/>
      </c>
      <c r="J37" s="2"/>
      <c r="K37" s="33"/>
      <c r="L37" s="89"/>
      <c r="M37" s="4"/>
      <c r="N37" s="14"/>
      <c r="O37" s="7"/>
      <c r="P37" s="8"/>
      <c r="Q37" s="6"/>
      <c r="R37" s="12" t="str">
        <f t="shared" si="1"/>
        <v/>
      </c>
    </row>
    <row r="38" spans="1:19" x14ac:dyDescent="0.25">
      <c r="A38" s="35"/>
      <c r="B38" s="35"/>
      <c r="C38" s="36"/>
      <c r="D38" s="36"/>
      <c r="E38" s="37"/>
      <c r="F38" s="38"/>
      <c r="G38" s="37"/>
      <c r="H38" s="38"/>
      <c r="I38" s="37" t="s">
        <v>21</v>
      </c>
      <c r="J38" s="39"/>
      <c r="K38" s="40"/>
      <c r="L38" s="35"/>
      <c r="M38" s="41"/>
      <c r="N38" s="41"/>
      <c r="O38" s="42"/>
      <c r="P38" s="43"/>
      <c r="Q38" s="43"/>
      <c r="R38" s="42"/>
    </row>
    <row r="39" spans="1:19" x14ac:dyDescent="0.25">
      <c r="A39" s="44"/>
      <c r="B39" s="44"/>
      <c r="C39" s="17"/>
      <c r="D39" s="45"/>
      <c r="E39" s="45" t="s">
        <v>51</v>
      </c>
      <c r="F39" s="46">
        <f>SUM(F13:F37)</f>
        <v>370000</v>
      </c>
      <c r="G39" s="21">
        <f>SUM(G13:G37)</f>
        <v>0</v>
      </c>
      <c r="H39" s="46">
        <f>SUM(H13:H37)</f>
        <v>260000</v>
      </c>
      <c r="I39" s="21"/>
      <c r="J39" s="44"/>
      <c r="K39" s="44"/>
      <c r="L39" s="44"/>
      <c r="M39" s="45" t="s">
        <v>40</v>
      </c>
      <c r="N39" s="45"/>
      <c r="O39" s="46">
        <f>SUM(O13:O37)</f>
        <v>260000</v>
      </c>
      <c r="P39" s="47">
        <f>SUM(P13:P37)</f>
        <v>70000</v>
      </c>
      <c r="Q39" s="47">
        <f>SUM(Q13:Q37)</f>
        <v>29000</v>
      </c>
      <c r="R39" s="48"/>
      <c r="S39" s="49"/>
    </row>
    <row r="40" spans="1:19" x14ac:dyDescent="0.25">
      <c r="A40" s="24"/>
      <c r="B40" s="24"/>
      <c r="C40" s="17"/>
      <c r="D40" s="45"/>
      <c r="E40" s="45" t="s">
        <v>41</v>
      </c>
      <c r="F40" s="50">
        <f>J5</f>
        <v>3000000</v>
      </c>
      <c r="G40" s="46"/>
      <c r="H40" s="21"/>
      <c r="I40" s="21"/>
      <c r="J40" s="22"/>
      <c r="K40" s="24"/>
      <c r="L40" s="24"/>
      <c r="M40" s="45" t="s">
        <v>43</v>
      </c>
      <c r="N40" s="45"/>
      <c r="O40" s="51"/>
      <c r="P40" s="51">
        <f>P39/O39</f>
        <v>0.26923076923076922</v>
      </c>
      <c r="Q40" s="52">
        <f>Q39/R22</f>
        <v>0.11153846153846154</v>
      </c>
      <c r="R40" s="23"/>
    </row>
    <row r="41" spans="1:19" x14ac:dyDescent="0.25">
      <c r="A41" s="24"/>
      <c r="B41" s="24"/>
      <c r="C41" s="17"/>
      <c r="D41" s="45"/>
      <c r="E41" s="45" t="s">
        <v>22</v>
      </c>
      <c r="F41" s="50">
        <f>F40-F39</f>
        <v>2630000</v>
      </c>
      <c r="G41" s="21"/>
      <c r="H41" s="17"/>
      <c r="I41" s="18"/>
      <c r="J41" s="17"/>
      <c r="K41" s="24"/>
      <c r="L41" s="24"/>
      <c r="M41" s="45" t="s">
        <v>42</v>
      </c>
      <c r="N41" s="45"/>
      <c r="O41" s="51">
        <f>O39/J5</f>
        <v>8.666666666666667E-2</v>
      </c>
      <c r="P41" s="51">
        <f>P39/J5</f>
        <v>2.3333333333333334E-2</v>
      </c>
      <c r="Q41" s="51">
        <f>Q39/J5</f>
        <v>9.6666666666666672E-3</v>
      </c>
      <c r="R41" s="23"/>
    </row>
    <row r="42" spans="1:19" ht="15.75" thickBot="1" x14ac:dyDescent="0.3">
      <c r="A42" s="24"/>
      <c r="B42" s="24"/>
      <c r="C42" s="17"/>
      <c r="D42" s="45"/>
      <c r="E42" s="45"/>
      <c r="F42" s="53"/>
      <c r="G42" s="21"/>
      <c r="H42" s="54"/>
      <c r="I42" s="18"/>
      <c r="J42" s="17"/>
      <c r="K42" s="24"/>
      <c r="L42" s="24"/>
      <c r="N42" s="17"/>
      <c r="O42" s="18"/>
      <c r="P42" s="17"/>
      <c r="Q42" s="17"/>
      <c r="R42" s="23"/>
    </row>
    <row r="43" spans="1:19" x14ac:dyDescent="0.25">
      <c r="A43" s="55" t="s">
        <v>23</v>
      </c>
      <c r="B43" s="56" t="s">
        <v>24</v>
      </c>
      <c r="C43" s="57"/>
      <c r="D43" s="56"/>
      <c r="E43" s="58"/>
      <c r="F43" s="59"/>
      <c r="G43" s="58"/>
      <c r="H43" s="60" t="s">
        <v>23</v>
      </c>
      <c r="I43" s="56" t="s">
        <v>24</v>
      </c>
      <c r="J43" s="61"/>
      <c r="K43" s="62"/>
      <c r="L43" s="62"/>
      <c r="M43" s="62"/>
      <c r="N43" s="62"/>
      <c r="O43" s="63"/>
      <c r="P43" s="24"/>
      <c r="Q43" s="24"/>
      <c r="R43" s="23"/>
    </row>
    <row r="44" spans="1:19" x14ac:dyDescent="0.25">
      <c r="A44" s="64" t="s">
        <v>3</v>
      </c>
      <c r="B44" s="22" t="s">
        <v>25</v>
      </c>
      <c r="C44" s="17"/>
      <c r="D44" s="22"/>
      <c r="E44" s="21"/>
      <c r="F44" s="22"/>
      <c r="G44" s="21"/>
      <c r="H44" s="65" t="s">
        <v>9</v>
      </c>
      <c r="I44" s="22" t="s">
        <v>71</v>
      </c>
      <c r="J44" s="17"/>
      <c r="K44" s="24"/>
      <c r="L44" s="24"/>
      <c r="M44" s="24"/>
      <c r="N44" s="24"/>
      <c r="O44" s="66"/>
      <c r="P44" s="24"/>
      <c r="Q44" s="24"/>
      <c r="R44" s="23"/>
    </row>
    <row r="45" spans="1:19" x14ac:dyDescent="0.25">
      <c r="A45" s="64" t="s">
        <v>4</v>
      </c>
      <c r="B45" s="17" t="s">
        <v>61</v>
      </c>
      <c r="C45" s="17"/>
      <c r="D45" s="22"/>
      <c r="E45" s="21"/>
      <c r="F45" s="22"/>
      <c r="G45" s="21"/>
      <c r="H45" s="65" t="s">
        <v>10</v>
      </c>
      <c r="I45" s="22" t="s">
        <v>80</v>
      </c>
      <c r="J45" s="17"/>
      <c r="K45" s="24"/>
      <c r="L45" s="24"/>
      <c r="M45" s="24"/>
      <c r="N45" s="24"/>
      <c r="O45" s="66"/>
      <c r="P45" s="24"/>
      <c r="Q45" s="24"/>
      <c r="R45" s="23"/>
    </row>
    <row r="46" spans="1:19" x14ac:dyDescent="0.25">
      <c r="A46" s="64" t="s">
        <v>54</v>
      </c>
      <c r="B46" s="22" t="s">
        <v>64</v>
      </c>
      <c r="C46" s="17"/>
      <c r="D46" s="22"/>
      <c r="E46" s="21"/>
      <c r="F46" s="22"/>
      <c r="G46" s="21"/>
      <c r="H46" s="65" t="s">
        <v>11</v>
      </c>
      <c r="I46" s="22" t="s">
        <v>30</v>
      </c>
      <c r="J46" s="17"/>
      <c r="K46" s="24"/>
      <c r="L46" s="24"/>
      <c r="M46" s="24"/>
      <c r="N46" s="24"/>
      <c r="O46" s="66"/>
      <c r="P46" s="24"/>
      <c r="Q46" s="24"/>
      <c r="R46" s="23"/>
    </row>
    <row r="47" spans="1:19" x14ac:dyDescent="0.25">
      <c r="A47" s="64" t="s">
        <v>5</v>
      </c>
      <c r="B47" s="22" t="s">
        <v>35</v>
      </c>
      <c r="C47" s="17"/>
      <c r="D47" s="67"/>
      <c r="E47" s="68"/>
      <c r="F47" s="67"/>
      <c r="G47" s="68"/>
      <c r="H47" s="65" t="s">
        <v>12</v>
      </c>
      <c r="I47" s="22" t="s">
        <v>75</v>
      </c>
      <c r="J47" s="17"/>
      <c r="K47" s="24"/>
      <c r="L47" s="24"/>
      <c r="M47" s="24"/>
      <c r="N47" s="24"/>
      <c r="O47" s="66"/>
      <c r="P47" s="24"/>
      <c r="Q47" s="24"/>
      <c r="R47" s="23"/>
    </row>
    <row r="48" spans="1:19" ht="15" customHeight="1" x14ac:dyDescent="0.25">
      <c r="A48" s="64" t="s">
        <v>6</v>
      </c>
      <c r="B48" s="22" t="s">
        <v>26</v>
      </c>
      <c r="C48" s="17"/>
      <c r="D48" s="22"/>
      <c r="E48" s="22"/>
      <c r="F48" s="22"/>
      <c r="G48" s="22"/>
      <c r="H48" s="65" t="s">
        <v>55</v>
      </c>
      <c r="I48" s="22" t="s">
        <v>72</v>
      </c>
      <c r="J48" s="17"/>
      <c r="K48" s="24"/>
      <c r="L48" s="24"/>
      <c r="M48" s="24"/>
      <c r="N48" s="24"/>
      <c r="O48" s="66"/>
      <c r="P48" s="24"/>
      <c r="Q48" s="24"/>
      <c r="R48" s="23"/>
    </row>
    <row r="49" spans="1:18" ht="15" customHeight="1" x14ac:dyDescent="0.25">
      <c r="A49" s="64" t="s">
        <v>7</v>
      </c>
      <c r="B49" s="22" t="s">
        <v>27</v>
      </c>
      <c r="C49" s="17"/>
      <c r="D49" s="22"/>
      <c r="E49" s="22"/>
      <c r="F49" s="22"/>
      <c r="G49" s="22"/>
      <c r="H49" s="65" t="s">
        <v>56</v>
      </c>
      <c r="I49" s="22" t="s">
        <v>73</v>
      </c>
      <c r="J49" s="17"/>
      <c r="K49" s="24"/>
      <c r="L49" s="24"/>
      <c r="M49" s="24"/>
      <c r="N49" s="24"/>
      <c r="O49" s="66"/>
      <c r="P49" s="24"/>
      <c r="Q49" s="24"/>
      <c r="R49" s="23"/>
    </row>
    <row r="50" spans="1:18" x14ac:dyDescent="0.25">
      <c r="A50" s="64" t="s">
        <v>8</v>
      </c>
      <c r="B50" s="22" t="s">
        <v>58</v>
      </c>
      <c r="C50" s="17"/>
      <c r="D50" s="69"/>
      <c r="E50" s="70"/>
      <c r="F50" s="69"/>
      <c r="G50" s="70"/>
      <c r="H50" s="65" t="s">
        <v>38</v>
      </c>
      <c r="I50" s="22" t="s">
        <v>74</v>
      </c>
      <c r="J50" s="17"/>
      <c r="K50" s="24"/>
      <c r="L50" s="24"/>
      <c r="M50" s="24"/>
      <c r="N50" s="24"/>
      <c r="O50" s="66"/>
      <c r="P50" s="24"/>
      <c r="Q50" s="24"/>
      <c r="R50" s="23"/>
    </row>
    <row r="51" spans="1:18" ht="15.75" thickBot="1" x14ac:dyDescent="0.3">
      <c r="A51" s="71" t="s">
        <v>29</v>
      </c>
      <c r="B51" s="72" t="s">
        <v>28</v>
      </c>
      <c r="C51" s="73"/>
      <c r="D51" s="74"/>
      <c r="E51" s="75"/>
      <c r="F51" s="74"/>
      <c r="G51" s="75"/>
      <c r="H51" s="76" t="s">
        <v>65</v>
      </c>
      <c r="I51" s="74" t="s">
        <v>31</v>
      </c>
      <c r="J51" s="73"/>
      <c r="K51" s="77"/>
      <c r="L51" s="77"/>
      <c r="M51" s="77"/>
      <c r="N51" s="77"/>
      <c r="O51" s="78"/>
      <c r="P51" s="24"/>
      <c r="Q51" s="24"/>
      <c r="R51" s="23"/>
    </row>
    <row r="52" spans="1:18" x14ac:dyDescent="0.25">
      <c r="D52" s="79"/>
      <c r="E52" s="80"/>
      <c r="F52" s="79"/>
      <c r="G52" s="80"/>
      <c r="H52" s="79"/>
      <c r="I52" s="80"/>
      <c r="J52" s="79"/>
      <c r="K52" s="81"/>
      <c r="L52" s="81"/>
      <c r="M52" s="81"/>
      <c r="N52" s="81"/>
      <c r="O52" s="82"/>
      <c r="P52" s="81"/>
      <c r="Q52" s="81"/>
      <c r="R52" s="82"/>
    </row>
    <row r="53" spans="1:18" x14ac:dyDescent="0.25">
      <c r="D53" s="79"/>
      <c r="E53" s="80"/>
      <c r="F53" s="79"/>
      <c r="G53" s="80"/>
      <c r="H53" s="79"/>
      <c r="I53" s="80"/>
      <c r="J53" s="79"/>
      <c r="K53" s="81"/>
      <c r="L53" s="81"/>
      <c r="M53" s="81"/>
      <c r="N53" s="81"/>
      <c r="O53" s="82"/>
      <c r="P53" s="81"/>
      <c r="Q53" s="81"/>
      <c r="R53" s="82"/>
    </row>
    <row r="54" spans="1:18" x14ac:dyDescent="0.25">
      <c r="D54" s="79"/>
      <c r="E54" s="80"/>
      <c r="F54" s="79"/>
      <c r="G54" s="80"/>
      <c r="H54" s="79"/>
      <c r="I54" s="80"/>
      <c r="J54" s="79"/>
      <c r="K54" s="81"/>
      <c r="L54" s="81"/>
      <c r="M54" s="81"/>
      <c r="N54" s="81"/>
      <c r="O54" s="82"/>
      <c r="P54" s="81"/>
      <c r="Q54" s="81"/>
      <c r="R54" s="82"/>
    </row>
    <row r="55" spans="1:18" x14ac:dyDescent="0.25">
      <c r="D55" s="79"/>
      <c r="E55" s="80"/>
      <c r="F55" s="79"/>
      <c r="G55" s="80"/>
      <c r="H55" s="79"/>
      <c r="I55" s="80"/>
      <c r="J55" s="81"/>
      <c r="K55" s="81"/>
      <c r="L55" s="81"/>
      <c r="M55" s="81"/>
      <c r="N55" s="81"/>
      <c r="O55" s="82"/>
      <c r="P55" s="81"/>
      <c r="Q55" s="81"/>
      <c r="R55" s="82"/>
    </row>
    <row r="56" spans="1:18" x14ac:dyDescent="0.25">
      <c r="D56" s="79"/>
      <c r="E56" s="80"/>
      <c r="F56" s="79"/>
      <c r="G56" s="80"/>
      <c r="H56" s="79"/>
      <c r="I56" s="80"/>
      <c r="J56" s="81"/>
      <c r="K56" s="81"/>
      <c r="L56" s="81"/>
      <c r="M56" s="81"/>
      <c r="N56" s="81"/>
      <c r="O56" s="82"/>
      <c r="P56" s="81"/>
      <c r="Q56" s="81"/>
      <c r="R56" s="82"/>
    </row>
    <row r="57" spans="1:18" x14ac:dyDescent="0.25">
      <c r="D57" s="79"/>
      <c r="E57" s="80"/>
      <c r="F57" s="79"/>
      <c r="G57" s="80"/>
      <c r="H57" s="79"/>
      <c r="I57" s="80"/>
      <c r="J57" s="81"/>
      <c r="K57" s="81"/>
      <c r="L57" s="81"/>
      <c r="M57" s="81"/>
      <c r="N57" s="81"/>
      <c r="O57" s="82"/>
      <c r="P57" s="81"/>
      <c r="Q57" s="81"/>
      <c r="R57" s="82"/>
    </row>
  </sheetData>
  <mergeCells count="7">
    <mergeCell ref="A10:J10"/>
    <mergeCell ref="L10:R10"/>
    <mergeCell ref="M11:N11"/>
    <mergeCell ref="M12:N12"/>
    <mergeCell ref="A1:R1"/>
    <mergeCell ref="A2:R2"/>
    <mergeCell ref="C5:E5"/>
  </mergeCells>
  <phoneticPr fontId="10" type="noConversion"/>
  <conditionalFormatting sqref="O39 H39">
    <cfRule type="uniqueValues" dxfId="24" priority="2"/>
  </conditionalFormatting>
  <printOptions horizontalCentered="1"/>
  <pageMargins left="0.25" right="0.25" top="0.5" bottom="0.75" header="0.3" footer="0.3"/>
  <pageSetup paperSize="5" scale="63" orientation="landscape" r:id="rId1"/>
  <headerFooter>
    <oddFooter>&amp;L&amp;"Arial,Regular"&amp;9Rev. 8/2026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1B01-2AFC-4272-ADAD-A0611BF8B177}">
  <sheetPr>
    <pageSetUpPr fitToPage="1"/>
  </sheetPr>
  <dimension ref="A1:AW43"/>
  <sheetViews>
    <sheetView zoomScaleNormal="100" workbookViewId="0">
      <selection activeCell="E4" sqref="E4:F4"/>
    </sheetView>
  </sheetViews>
  <sheetFormatPr defaultColWidth="9.140625" defaultRowHeight="15" x14ac:dyDescent="0.25"/>
  <cols>
    <col min="1" max="1" width="8.7109375" style="1" customWidth="1"/>
    <col min="2" max="2" width="38" style="1" customWidth="1"/>
    <col min="3" max="4" width="15.7109375" style="1" customWidth="1"/>
    <col min="5" max="46" width="12.7109375" style="1" customWidth="1"/>
    <col min="47" max="48" width="9.140625" style="1"/>
    <col min="49" max="49" width="0" style="1" hidden="1" customWidth="1"/>
    <col min="50" max="16384" width="9.140625" style="1"/>
  </cols>
  <sheetData>
    <row r="1" spans="1:49" ht="21" customHeight="1" x14ac:dyDescent="0.25">
      <c r="A1" s="265" t="s">
        <v>67</v>
      </c>
      <c r="B1" s="265"/>
      <c r="C1" s="265"/>
      <c r="D1" s="265"/>
      <c r="E1" s="265"/>
      <c r="F1" s="265"/>
      <c r="G1" s="265"/>
      <c r="H1" s="265"/>
      <c r="I1" s="265"/>
      <c r="J1" s="265"/>
      <c r="K1" s="265"/>
      <c r="L1" s="265"/>
      <c r="M1" s="265"/>
      <c r="N1" s="265"/>
      <c r="O1" s="265"/>
      <c r="P1" s="265"/>
      <c r="Q1" s="265"/>
      <c r="R1" s="265"/>
      <c r="S1" s="169"/>
      <c r="T1" s="169"/>
      <c r="U1" s="169"/>
      <c r="V1" s="169"/>
      <c r="W1" s="169"/>
      <c r="X1" s="169"/>
      <c r="Y1" s="169"/>
      <c r="Z1" s="112"/>
      <c r="AA1" s="112"/>
      <c r="AB1" s="112"/>
      <c r="AC1" s="112"/>
      <c r="AD1" s="112"/>
      <c r="AE1" s="112"/>
      <c r="AF1" s="112"/>
      <c r="AG1" s="112"/>
      <c r="AH1" s="112"/>
      <c r="AI1" s="112"/>
      <c r="AJ1" s="112"/>
      <c r="AK1" s="112"/>
      <c r="AL1" s="112"/>
      <c r="AM1" s="112"/>
      <c r="AN1" s="112"/>
      <c r="AO1" s="112"/>
      <c r="AP1" s="112"/>
      <c r="AQ1" s="112"/>
      <c r="AR1" s="112"/>
      <c r="AS1" s="112"/>
      <c r="AT1" s="112"/>
      <c r="AW1" s="1" t="s">
        <v>70</v>
      </c>
    </row>
    <row r="2" spans="1:49" ht="20.25" customHeight="1" x14ac:dyDescent="0.25">
      <c r="A2" s="265" t="s">
        <v>77</v>
      </c>
      <c r="B2" s="265"/>
      <c r="C2" s="265"/>
      <c r="D2" s="265"/>
      <c r="E2" s="265"/>
      <c r="F2" s="265"/>
      <c r="G2" s="265"/>
      <c r="H2" s="265"/>
      <c r="I2" s="265"/>
      <c r="J2" s="265"/>
      <c r="K2" s="265"/>
      <c r="L2" s="265"/>
      <c r="M2" s="265"/>
      <c r="N2" s="265"/>
      <c r="O2" s="265"/>
      <c r="P2" s="265"/>
      <c r="Q2" s="265"/>
      <c r="R2" s="265"/>
      <c r="S2" s="169"/>
      <c r="T2" s="169"/>
      <c r="U2" s="169"/>
      <c r="V2" s="169"/>
      <c r="W2" s="169"/>
      <c r="X2" s="169"/>
      <c r="Y2" s="169"/>
      <c r="Z2" s="112"/>
      <c r="AA2" s="112"/>
      <c r="AB2" s="112"/>
      <c r="AC2" s="112"/>
      <c r="AD2" s="112"/>
      <c r="AE2" s="112"/>
      <c r="AF2" s="112"/>
      <c r="AG2" s="112"/>
      <c r="AH2" s="112"/>
      <c r="AI2" s="112"/>
      <c r="AJ2" s="112"/>
      <c r="AK2" s="112"/>
      <c r="AL2" s="112"/>
      <c r="AM2" s="112"/>
      <c r="AN2" s="112"/>
      <c r="AO2" s="112"/>
      <c r="AP2" s="112"/>
      <c r="AQ2" s="112"/>
      <c r="AR2" s="112"/>
      <c r="AS2" s="112"/>
      <c r="AT2" s="112"/>
      <c r="AW2" s="1" t="s">
        <v>44</v>
      </c>
    </row>
    <row r="3" spans="1:49" ht="15" customHeight="1" thickBot="1" x14ac:dyDescent="0.3">
      <c r="A3" s="233"/>
      <c r="B3" s="233"/>
      <c r="C3" s="233"/>
      <c r="D3" s="233"/>
      <c r="E3" s="233"/>
      <c r="F3" s="233"/>
      <c r="G3" s="233"/>
      <c r="H3" s="233"/>
      <c r="I3" s="233"/>
      <c r="J3" s="233"/>
      <c r="K3" s="233"/>
      <c r="L3" s="233"/>
      <c r="M3" s="233"/>
      <c r="N3" s="233"/>
      <c r="O3" s="233"/>
      <c r="P3" s="233"/>
      <c r="Q3" s="233"/>
      <c r="R3" s="233"/>
      <c r="S3" s="233"/>
      <c r="T3" s="233"/>
      <c r="U3" s="233"/>
      <c r="V3" s="233"/>
      <c r="W3" s="233"/>
      <c r="X3" s="233"/>
      <c r="Y3" s="233"/>
      <c r="Z3" s="113"/>
      <c r="AA3" s="113"/>
      <c r="AB3" s="113"/>
      <c r="AC3" s="113"/>
      <c r="AD3" s="113"/>
      <c r="AE3" s="113"/>
      <c r="AF3" s="113"/>
      <c r="AG3" s="113"/>
      <c r="AH3" s="113"/>
      <c r="AI3" s="113"/>
      <c r="AJ3" s="113"/>
      <c r="AK3" s="113"/>
      <c r="AL3" s="113"/>
      <c r="AM3" s="113"/>
      <c r="AN3" s="113"/>
      <c r="AO3" s="113"/>
      <c r="AP3" s="113"/>
      <c r="AQ3" s="113"/>
      <c r="AR3" s="113"/>
      <c r="AS3" s="113"/>
      <c r="AT3" s="113"/>
      <c r="AW3" s="1" t="s">
        <v>78</v>
      </c>
    </row>
    <row r="4" spans="1:49" ht="30" customHeight="1" x14ac:dyDescent="0.25">
      <c r="A4" s="234"/>
      <c r="B4" s="114"/>
      <c r="C4" s="237" t="s">
        <v>51</v>
      </c>
      <c r="D4" s="238"/>
      <c r="E4" s="271" t="s">
        <v>68</v>
      </c>
      <c r="F4" s="272"/>
      <c r="G4" s="271" t="s">
        <v>84</v>
      </c>
      <c r="H4" s="272"/>
      <c r="I4" s="271" t="s">
        <v>85</v>
      </c>
      <c r="J4" s="272"/>
      <c r="K4" s="271" t="s">
        <v>86</v>
      </c>
      <c r="L4" s="272"/>
      <c r="M4" s="271" t="s">
        <v>87</v>
      </c>
      <c r="N4" s="272" t="s">
        <v>88</v>
      </c>
      <c r="O4" s="271" t="s">
        <v>88</v>
      </c>
      <c r="P4" s="273"/>
      <c r="Q4" s="271" t="s">
        <v>89</v>
      </c>
      <c r="R4" s="272"/>
      <c r="S4" s="271" t="s">
        <v>90</v>
      </c>
      <c r="T4" s="272"/>
      <c r="U4" s="271" t="s">
        <v>91</v>
      </c>
      <c r="V4" s="272"/>
      <c r="W4" s="271" t="s">
        <v>92</v>
      </c>
      <c r="X4" s="272"/>
      <c r="Y4" s="271" t="s">
        <v>93</v>
      </c>
      <c r="Z4" s="273"/>
      <c r="AA4" s="271" t="s">
        <v>98</v>
      </c>
      <c r="AB4" s="272"/>
      <c r="AC4" s="271" t="s">
        <v>99</v>
      </c>
      <c r="AD4" s="272"/>
      <c r="AE4" s="271" t="s">
        <v>100</v>
      </c>
      <c r="AF4" s="273"/>
      <c r="AG4" s="271" t="s">
        <v>101</v>
      </c>
      <c r="AH4" s="272"/>
      <c r="AI4" s="271" t="s">
        <v>102</v>
      </c>
      <c r="AJ4" s="273"/>
      <c r="AK4" s="271" t="s">
        <v>103</v>
      </c>
      <c r="AL4" s="272"/>
      <c r="AM4" s="271" t="s">
        <v>104</v>
      </c>
      <c r="AN4" s="273"/>
      <c r="AO4" s="271" t="s">
        <v>105</v>
      </c>
      <c r="AP4" s="272"/>
      <c r="AQ4" s="271" t="s">
        <v>106</v>
      </c>
      <c r="AR4" s="272"/>
      <c r="AS4" s="271" t="s">
        <v>107</v>
      </c>
      <c r="AT4" s="272"/>
    </row>
    <row r="5" spans="1:49" ht="15" customHeight="1" x14ac:dyDescent="0.25">
      <c r="A5" s="235"/>
      <c r="B5" s="115" t="s">
        <v>111</v>
      </c>
      <c r="C5" s="276"/>
      <c r="D5" s="277"/>
      <c r="E5" s="267" t="s">
        <v>78</v>
      </c>
      <c r="F5" s="268"/>
      <c r="G5" s="267" t="s">
        <v>44</v>
      </c>
      <c r="H5" s="268"/>
      <c r="I5" s="267" t="s">
        <v>44</v>
      </c>
      <c r="J5" s="268"/>
      <c r="K5" s="267" t="s">
        <v>70</v>
      </c>
      <c r="L5" s="268"/>
      <c r="M5" s="267" t="s">
        <v>78</v>
      </c>
      <c r="N5" s="268"/>
      <c r="O5" s="267"/>
      <c r="P5" s="274"/>
      <c r="Q5" s="267"/>
      <c r="R5" s="268"/>
      <c r="S5" s="267"/>
      <c r="T5" s="268"/>
      <c r="U5" s="267"/>
      <c r="V5" s="268"/>
      <c r="W5" s="267"/>
      <c r="X5" s="268"/>
      <c r="Y5" s="267"/>
      <c r="Z5" s="274"/>
      <c r="AA5" s="267"/>
      <c r="AB5" s="268"/>
      <c r="AC5" s="267"/>
      <c r="AD5" s="268"/>
      <c r="AE5" s="267"/>
      <c r="AF5" s="274"/>
      <c r="AG5" s="267"/>
      <c r="AH5" s="268"/>
      <c r="AI5" s="267"/>
      <c r="AJ5" s="274"/>
      <c r="AK5" s="267"/>
      <c r="AL5" s="268"/>
      <c r="AM5" s="267"/>
      <c r="AN5" s="274"/>
      <c r="AO5" s="267"/>
      <c r="AP5" s="268"/>
      <c r="AQ5" s="267"/>
      <c r="AR5" s="268"/>
      <c r="AS5" s="267"/>
      <c r="AT5" s="268"/>
    </row>
    <row r="6" spans="1:49" ht="15" customHeight="1" x14ac:dyDescent="0.25">
      <c r="A6" s="235"/>
      <c r="B6" s="115" t="s">
        <v>108</v>
      </c>
      <c r="C6" s="278">
        <f>SUM(E6:AS6)</f>
        <v>3000000</v>
      </c>
      <c r="D6" s="279"/>
      <c r="E6" s="269">
        <v>1750000</v>
      </c>
      <c r="F6" s="270"/>
      <c r="G6" s="269">
        <v>500000</v>
      </c>
      <c r="H6" s="270"/>
      <c r="I6" s="269">
        <v>400000</v>
      </c>
      <c r="J6" s="270"/>
      <c r="K6" s="269">
        <v>150000</v>
      </c>
      <c r="L6" s="270"/>
      <c r="M6" s="269">
        <v>100000</v>
      </c>
      <c r="N6" s="270">
        <v>100000</v>
      </c>
      <c r="O6" s="269"/>
      <c r="P6" s="275"/>
      <c r="Q6" s="269"/>
      <c r="R6" s="270"/>
      <c r="S6" s="269"/>
      <c r="T6" s="270"/>
      <c r="U6" s="269"/>
      <c r="V6" s="270"/>
      <c r="W6" s="269"/>
      <c r="X6" s="270"/>
      <c r="Y6" s="269"/>
      <c r="Z6" s="275"/>
      <c r="AA6" s="269"/>
      <c r="AB6" s="270"/>
      <c r="AC6" s="269"/>
      <c r="AD6" s="270"/>
      <c r="AE6" s="269"/>
      <c r="AF6" s="275"/>
      <c r="AG6" s="269"/>
      <c r="AH6" s="270"/>
      <c r="AI6" s="269"/>
      <c r="AJ6" s="275"/>
      <c r="AK6" s="269"/>
      <c r="AL6" s="270"/>
      <c r="AM6" s="269"/>
      <c r="AN6" s="275"/>
      <c r="AO6" s="269"/>
      <c r="AP6" s="270"/>
      <c r="AQ6" s="269"/>
      <c r="AR6" s="270"/>
      <c r="AS6" s="269"/>
      <c r="AT6" s="270"/>
      <c r="AV6" s="116"/>
    </row>
    <row r="7" spans="1:49" ht="15" customHeight="1" x14ac:dyDescent="0.25">
      <c r="A7" s="236"/>
      <c r="B7" s="115" t="s">
        <v>69</v>
      </c>
      <c r="C7" s="259">
        <f>SUM(E7:AS7)</f>
        <v>1</v>
      </c>
      <c r="D7" s="264"/>
      <c r="E7" s="259">
        <f>IF(E6="","",E6/$C$6)</f>
        <v>0.58333333333333337</v>
      </c>
      <c r="F7" s="264"/>
      <c r="G7" s="259">
        <f t="shared" ref="G7:Y7" si="0">IF(G6="","",G6/$C$6)</f>
        <v>0.16666666666666666</v>
      </c>
      <c r="H7" s="264"/>
      <c r="I7" s="259">
        <f t="shared" si="0"/>
        <v>0.13333333333333333</v>
      </c>
      <c r="J7" s="264"/>
      <c r="K7" s="259">
        <f t="shared" si="0"/>
        <v>0.05</v>
      </c>
      <c r="L7" s="264"/>
      <c r="M7" s="259">
        <f t="shared" si="0"/>
        <v>3.3333333333333333E-2</v>
      </c>
      <c r="N7" s="264">
        <f t="shared" si="0"/>
        <v>3.3333333333333333E-2</v>
      </c>
      <c r="O7" s="259" t="str">
        <f t="shared" ref="O7" si="1">IF(O6="","",O6/$C$6)</f>
        <v/>
      </c>
      <c r="P7" s="260"/>
      <c r="Q7" s="259" t="str">
        <f t="shared" si="0"/>
        <v/>
      </c>
      <c r="R7" s="264"/>
      <c r="S7" s="259" t="str">
        <f t="shared" si="0"/>
        <v/>
      </c>
      <c r="T7" s="264"/>
      <c r="U7" s="259" t="str">
        <f t="shared" si="0"/>
        <v/>
      </c>
      <c r="V7" s="264"/>
      <c r="W7" s="259" t="str">
        <f t="shared" si="0"/>
        <v/>
      </c>
      <c r="X7" s="264"/>
      <c r="Y7" s="259" t="str">
        <f t="shared" si="0"/>
        <v/>
      </c>
      <c r="Z7" s="260"/>
      <c r="AA7" s="259"/>
      <c r="AB7" s="264"/>
      <c r="AC7" s="259"/>
      <c r="AD7" s="264"/>
      <c r="AE7" s="259"/>
      <c r="AF7" s="260"/>
      <c r="AG7" s="259"/>
      <c r="AH7" s="264"/>
      <c r="AI7" s="259"/>
      <c r="AJ7" s="260"/>
      <c r="AK7" s="259" t="str">
        <f t="shared" ref="AK7:AQ7" si="2">IF(AK6="","",AK6/$C$6)</f>
        <v/>
      </c>
      <c r="AL7" s="264"/>
      <c r="AM7" s="259" t="str">
        <f t="shared" si="2"/>
        <v/>
      </c>
      <c r="AN7" s="260"/>
      <c r="AO7" s="259" t="str">
        <f t="shared" si="2"/>
        <v/>
      </c>
      <c r="AP7" s="264"/>
      <c r="AQ7" s="259" t="str">
        <f t="shared" si="2"/>
        <v/>
      </c>
      <c r="AR7" s="264"/>
      <c r="AS7" s="259" t="str">
        <f>IF(AS6="","",AS6/$C$6)</f>
        <v/>
      </c>
      <c r="AT7" s="264"/>
    </row>
    <row r="8" spans="1:49" ht="15" customHeight="1" thickBot="1" x14ac:dyDescent="0.3">
      <c r="A8" s="117"/>
      <c r="B8" s="118" t="s">
        <v>97</v>
      </c>
      <c r="C8" s="261">
        <f>SUM(E8:AS8)</f>
        <v>0.11333333333333333</v>
      </c>
      <c r="D8" s="262"/>
      <c r="E8" s="261">
        <f>IF(E6="","",E35/$C$6)</f>
        <v>5.6666666666666664E-2</v>
      </c>
      <c r="F8" s="262"/>
      <c r="G8" s="261">
        <f>IF(G6="","",G35/$C$6)</f>
        <v>1.3333333333333334E-2</v>
      </c>
      <c r="H8" s="262"/>
      <c r="I8" s="261">
        <f>IF(I6="","",I35/$C$6)</f>
        <v>8.3333333333333332E-3</v>
      </c>
      <c r="J8" s="262"/>
      <c r="K8" s="261">
        <f>IF(K6="","",K35/$C$6)</f>
        <v>2.5000000000000001E-2</v>
      </c>
      <c r="L8" s="262"/>
      <c r="M8" s="261">
        <f>IF(M6="","",M35/$C$6)</f>
        <v>0.01</v>
      </c>
      <c r="N8" s="262">
        <f>IF(N6="","",N35/$C$6)</f>
        <v>0</v>
      </c>
      <c r="O8" s="261" t="str">
        <f>IF(O6="","",O35/$C$6)</f>
        <v/>
      </c>
      <c r="P8" s="263"/>
      <c r="Q8" s="261" t="str">
        <f>IF(Q6="","",Q35/$C$6)</f>
        <v/>
      </c>
      <c r="R8" s="262"/>
      <c r="S8" s="261" t="str">
        <f>IF(S6="","",S35/$C$6)</f>
        <v/>
      </c>
      <c r="T8" s="262"/>
      <c r="U8" s="261" t="str">
        <f>IF(U6="","",U35/$C$6)</f>
        <v/>
      </c>
      <c r="V8" s="262"/>
      <c r="W8" s="261" t="str">
        <f>IF(W6="","",W35/$C$6)</f>
        <v/>
      </c>
      <c r="X8" s="262"/>
      <c r="Y8" s="261" t="str">
        <f>IF(Y6="","",Y35/$C$6)</f>
        <v/>
      </c>
      <c r="Z8" s="263"/>
      <c r="AA8" s="261"/>
      <c r="AB8" s="262"/>
      <c r="AC8" s="261"/>
      <c r="AD8" s="262"/>
      <c r="AE8" s="261"/>
      <c r="AF8" s="263"/>
      <c r="AG8" s="261"/>
      <c r="AH8" s="262"/>
      <c r="AI8" s="261"/>
      <c r="AJ8" s="263"/>
      <c r="AK8" s="261" t="str">
        <f>IF(AK6="","",AK35/$C$6)</f>
        <v/>
      </c>
      <c r="AL8" s="262"/>
      <c r="AM8" s="261" t="str">
        <f>IF(AM6="","",AM35/$C$6)</f>
        <v/>
      </c>
      <c r="AN8" s="263"/>
      <c r="AO8" s="261" t="str">
        <f>IF(AO6="","",AO35/$C$6)</f>
        <v/>
      </c>
      <c r="AP8" s="262"/>
      <c r="AQ8" s="261" t="str">
        <f>IF(AQ6="","",AQ35/$C$6)</f>
        <v/>
      </c>
      <c r="AR8" s="262"/>
      <c r="AS8" s="261" t="str">
        <f>IF(AS6="","",AS35/$C$6)</f>
        <v/>
      </c>
      <c r="AT8" s="262"/>
    </row>
    <row r="9" spans="1:49" s="125" customFormat="1" ht="24.95" customHeight="1" thickTop="1" x14ac:dyDescent="0.25">
      <c r="A9" s="119" t="s">
        <v>62</v>
      </c>
      <c r="B9" s="120" t="s">
        <v>57</v>
      </c>
      <c r="C9" s="121" t="s">
        <v>109</v>
      </c>
      <c r="D9" s="122" t="s">
        <v>110</v>
      </c>
      <c r="E9" s="123" t="s">
        <v>109</v>
      </c>
      <c r="F9" s="122" t="s">
        <v>110</v>
      </c>
      <c r="G9" s="123" t="s">
        <v>109</v>
      </c>
      <c r="H9" s="122" t="s">
        <v>110</v>
      </c>
      <c r="I9" s="123" t="s">
        <v>109</v>
      </c>
      <c r="J9" s="122" t="s">
        <v>110</v>
      </c>
      <c r="K9" s="123" t="s">
        <v>109</v>
      </c>
      <c r="L9" s="122" t="s">
        <v>110</v>
      </c>
      <c r="M9" s="123" t="s">
        <v>109</v>
      </c>
      <c r="N9" s="122" t="s">
        <v>110</v>
      </c>
      <c r="O9" s="123" t="s">
        <v>109</v>
      </c>
      <c r="P9" s="124" t="s">
        <v>110</v>
      </c>
      <c r="Q9" s="123" t="s">
        <v>109</v>
      </c>
      <c r="R9" s="122" t="s">
        <v>110</v>
      </c>
      <c r="S9" s="123" t="s">
        <v>109</v>
      </c>
      <c r="T9" s="122" t="s">
        <v>110</v>
      </c>
      <c r="U9" s="123" t="s">
        <v>109</v>
      </c>
      <c r="V9" s="122" t="s">
        <v>110</v>
      </c>
      <c r="W9" s="123" t="s">
        <v>109</v>
      </c>
      <c r="X9" s="122" t="s">
        <v>110</v>
      </c>
      <c r="Y9" s="123" t="s">
        <v>109</v>
      </c>
      <c r="Z9" s="124" t="s">
        <v>110</v>
      </c>
      <c r="AA9" s="123" t="s">
        <v>109</v>
      </c>
      <c r="AB9" s="122" t="s">
        <v>110</v>
      </c>
      <c r="AC9" s="123" t="s">
        <v>109</v>
      </c>
      <c r="AD9" s="122" t="s">
        <v>110</v>
      </c>
      <c r="AE9" s="123" t="s">
        <v>109</v>
      </c>
      <c r="AF9" s="124" t="s">
        <v>110</v>
      </c>
      <c r="AG9" s="123" t="s">
        <v>109</v>
      </c>
      <c r="AH9" s="122" t="s">
        <v>110</v>
      </c>
      <c r="AI9" s="123" t="s">
        <v>109</v>
      </c>
      <c r="AJ9" s="124" t="s">
        <v>110</v>
      </c>
      <c r="AK9" s="123" t="s">
        <v>109</v>
      </c>
      <c r="AL9" s="122" t="s">
        <v>110</v>
      </c>
      <c r="AM9" s="123" t="s">
        <v>109</v>
      </c>
      <c r="AN9" s="124" t="s">
        <v>110</v>
      </c>
      <c r="AO9" s="123" t="s">
        <v>109</v>
      </c>
      <c r="AP9" s="122" t="s">
        <v>110</v>
      </c>
      <c r="AQ9" s="123" t="s">
        <v>109</v>
      </c>
      <c r="AR9" s="122" t="s">
        <v>110</v>
      </c>
      <c r="AS9" s="123" t="s">
        <v>109</v>
      </c>
      <c r="AT9" s="122" t="s">
        <v>110</v>
      </c>
    </row>
    <row r="10" spans="1:49" x14ac:dyDescent="0.25">
      <c r="A10" s="213">
        <f>IF(ISBLANK('By Task'!A13),"",'By Task'!A13)</f>
        <v>1</v>
      </c>
      <c r="B10" s="214" t="str">
        <f>IF('By Task'!B13="","",'By Task'!B13)</f>
        <v>Administration &amp; limted scope activities</v>
      </c>
      <c r="C10" s="215">
        <f t="shared" ref="C10:C27" si="3">IF(SUM(E10,G10,I10,K10,M10,Q10,S10,U10,W10,Y10,AA10,AC10,AE10,AG10,AI10,AK10,AM10,AO10,AQ10,AS10)=0,"",SUM(E10,G10,I10,K10,M10,Q10,S10,U10,W10,Y10,AA10,AC10,AE10,AG10,AI10,AK10,AM10,AO10,AQ10,AS10))</f>
        <v>50000</v>
      </c>
      <c r="D10" s="216">
        <f t="shared" ref="D10:D27" si="4">IF(SUM(F10,H10,J10,L10,N10,R10,T10,V10,X10,Z10,AB10,AD10,AF10,AH10,AJ10,AL10,AN10,AP10,AR10,AT10)=0,"",SUM(F10,H10,J10,L10,N10,R10,T10,V10,X10,Z10,AB10,AD10,AF10,AH10,AJ10,AL10,AN10,AP10,AR10,AT10))</f>
        <v>20000</v>
      </c>
      <c r="E10" s="103">
        <v>50000</v>
      </c>
      <c r="F10" s="105">
        <v>20000</v>
      </c>
      <c r="G10" s="103"/>
      <c r="H10" s="105"/>
      <c r="I10" s="103"/>
      <c r="J10" s="105"/>
      <c r="K10" s="103"/>
      <c r="L10" s="105"/>
      <c r="M10" s="103"/>
      <c r="N10" s="105"/>
      <c r="O10" s="103"/>
      <c r="P10" s="109"/>
      <c r="Q10" s="103"/>
      <c r="R10" s="105"/>
      <c r="S10" s="103"/>
      <c r="T10" s="105"/>
      <c r="U10" s="103"/>
      <c r="V10" s="105"/>
      <c r="W10" s="103"/>
      <c r="X10" s="105"/>
      <c r="Y10" s="103"/>
      <c r="Z10" s="109"/>
      <c r="AA10" s="103"/>
      <c r="AB10" s="105"/>
      <c r="AC10" s="103"/>
      <c r="AD10" s="105"/>
      <c r="AE10" s="103"/>
      <c r="AF10" s="109"/>
      <c r="AG10" s="103"/>
      <c r="AH10" s="105"/>
      <c r="AI10" s="103"/>
      <c r="AJ10" s="109"/>
      <c r="AK10" s="103"/>
      <c r="AL10" s="105"/>
      <c r="AM10" s="103"/>
      <c r="AN10" s="109"/>
      <c r="AO10" s="103"/>
      <c r="AP10" s="105"/>
      <c r="AQ10" s="103"/>
      <c r="AR10" s="105"/>
      <c r="AS10" s="103"/>
      <c r="AT10" s="105"/>
      <c r="AV10" s="116"/>
    </row>
    <row r="11" spans="1:49" x14ac:dyDescent="0.25">
      <c r="A11" s="217">
        <f>IF(ISBLANK('By Task'!A14),"",'By Task'!A14)</f>
        <v>2</v>
      </c>
      <c r="B11" s="218" t="str">
        <f>IF('By Task'!B14="","",'By Task'!B14)</f>
        <v>Task Description</v>
      </c>
      <c r="C11" s="215">
        <f t="shared" si="3"/>
        <v>100000</v>
      </c>
      <c r="D11" s="216">
        <f t="shared" si="4"/>
        <v>70000</v>
      </c>
      <c r="E11" s="104">
        <v>50000</v>
      </c>
      <c r="F11" s="106">
        <v>40000</v>
      </c>
      <c r="G11" s="104"/>
      <c r="H11" s="106"/>
      <c r="I11" s="104"/>
      <c r="J11" s="106"/>
      <c r="K11" s="104">
        <v>50000</v>
      </c>
      <c r="L11" s="106">
        <v>30000</v>
      </c>
      <c r="M11" s="104"/>
      <c r="N11" s="106"/>
      <c r="O11" s="104"/>
      <c r="P11" s="110"/>
      <c r="Q11" s="104"/>
      <c r="R11" s="106"/>
      <c r="S11" s="104"/>
      <c r="T11" s="106"/>
      <c r="U11" s="104"/>
      <c r="V11" s="106"/>
      <c r="W11" s="104"/>
      <c r="X11" s="106"/>
      <c r="Y11" s="104"/>
      <c r="Z11" s="110"/>
      <c r="AA11" s="104"/>
      <c r="AB11" s="106"/>
      <c r="AC11" s="104"/>
      <c r="AD11" s="106"/>
      <c r="AE11" s="104"/>
      <c r="AF11" s="110"/>
      <c r="AG11" s="104"/>
      <c r="AH11" s="106"/>
      <c r="AI11" s="104"/>
      <c r="AJ11" s="110"/>
      <c r="AK11" s="104"/>
      <c r="AL11" s="106"/>
      <c r="AM11" s="104"/>
      <c r="AN11" s="110"/>
      <c r="AO11" s="104"/>
      <c r="AP11" s="106"/>
      <c r="AQ11" s="104"/>
      <c r="AR11" s="106"/>
      <c r="AS11" s="104"/>
      <c r="AT11" s="106"/>
      <c r="AV11" s="116"/>
    </row>
    <row r="12" spans="1:49" x14ac:dyDescent="0.25">
      <c r="A12" s="217">
        <f>IF(ISBLANK('By Task'!A15),"",'By Task'!A15)</f>
        <v>3</v>
      </c>
      <c r="B12" s="218" t="str">
        <f>IF('By Task'!B15="","",'By Task'!B15)</f>
        <v>Task Description</v>
      </c>
      <c r="C12" s="215">
        <f t="shared" si="3"/>
        <v>140000</v>
      </c>
      <c r="D12" s="216">
        <f t="shared" si="4"/>
        <v>105000</v>
      </c>
      <c r="E12" s="104">
        <v>50000</v>
      </c>
      <c r="F12" s="106">
        <v>40000</v>
      </c>
      <c r="G12" s="104">
        <v>20000</v>
      </c>
      <c r="H12" s="106">
        <v>15000</v>
      </c>
      <c r="I12" s="104">
        <v>20000</v>
      </c>
      <c r="J12" s="106">
        <v>10000</v>
      </c>
      <c r="K12" s="104">
        <v>20000</v>
      </c>
      <c r="L12" s="106">
        <v>20000</v>
      </c>
      <c r="M12" s="104">
        <v>30000</v>
      </c>
      <c r="N12" s="106">
        <v>20000</v>
      </c>
      <c r="O12" s="104"/>
      <c r="P12" s="110"/>
      <c r="Q12" s="104"/>
      <c r="R12" s="106"/>
      <c r="S12" s="104"/>
      <c r="T12" s="106"/>
      <c r="U12" s="104"/>
      <c r="V12" s="106"/>
      <c r="W12" s="104"/>
      <c r="X12" s="106"/>
      <c r="Y12" s="104"/>
      <c r="Z12" s="110"/>
      <c r="AA12" s="104"/>
      <c r="AB12" s="106"/>
      <c r="AC12" s="104"/>
      <c r="AD12" s="106"/>
      <c r="AE12" s="104"/>
      <c r="AF12" s="110"/>
      <c r="AG12" s="104"/>
      <c r="AH12" s="106"/>
      <c r="AI12" s="104"/>
      <c r="AJ12" s="110"/>
      <c r="AK12" s="104"/>
      <c r="AL12" s="106"/>
      <c r="AM12" s="104"/>
      <c r="AN12" s="110"/>
      <c r="AO12" s="104"/>
      <c r="AP12" s="106"/>
      <c r="AQ12" s="104"/>
      <c r="AR12" s="106"/>
      <c r="AS12" s="104"/>
      <c r="AT12" s="106"/>
      <c r="AV12" s="116"/>
    </row>
    <row r="13" spans="1:49" x14ac:dyDescent="0.25">
      <c r="A13" s="217">
        <f>IF(ISBLANK('By Task'!A16),"",'By Task'!A16)</f>
        <v>4</v>
      </c>
      <c r="B13" s="218" t="str">
        <f>IF('By Task'!B16="","",'By Task'!B16)</f>
        <v>Task Description</v>
      </c>
      <c r="C13" s="215">
        <f t="shared" si="3"/>
        <v>30000</v>
      </c>
      <c r="D13" s="216">
        <f t="shared" si="4"/>
        <v>24000</v>
      </c>
      <c r="E13" s="104">
        <v>10000</v>
      </c>
      <c r="F13" s="106">
        <v>10000</v>
      </c>
      <c r="G13" s="104">
        <v>10000</v>
      </c>
      <c r="H13" s="106">
        <v>8000</v>
      </c>
      <c r="I13" s="104">
        <v>5000</v>
      </c>
      <c r="J13" s="106">
        <v>2000</v>
      </c>
      <c r="K13" s="104">
        <v>5000</v>
      </c>
      <c r="L13" s="106">
        <v>4000</v>
      </c>
      <c r="M13" s="104"/>
      <c r="N13" s="106"/>
      <c r="O13" s="104"/>
      <c r="P13" s="110"/>
      <c r="Q13" s="104"/>
      <c r="R13" s="106"/>
      <c r="S13" s="104"/>
      <c r="T13" s="106"/>
      <c r="U13" s="104"/>
      <c r="V13" s="106"/>
      <c r="W13" s="104"/>
      <c r="X13" s="106"/>
      <c r="Y13" s="104"/>
      <c r="Z13" s="110"/>
      <c r="AA13" s="104"/>
      <c r="AB13" s="106"/>
      <c r="AC13" s="104"/>
      <c r="AD13" s="106"/>
      <c r="AE13" s="104"/>
      <c r="AF13" s="110"/>
      <c r="AG13" s="104"/>
      <c r="AH13" s="106"/>
      <c r="AI13" s="104"/>
      <c r="AJ13" s="110"/>
      <c r="AK13" s="104"/>
      <c r="AL13" s="106"/>
      <c r="AM13" s="104"/>
      <c r="AN13" s="110"/>
      <c r="AO13" s="104"/>
      <c r="AP13" s="106"/>
      <c r="AQ13" s="104"/>
      <c r="AR13" s="106"/>
      <c r="AS13" s="104"/>
      <c r="AT13" s="106"/>
      <c r="AV13" s="116"/>
    </row>
    <row r="14" spans="1:49" x14ac:dyDescent="0.25">
      <c r="A14" s="217">
        <f>IF(ISBLANK('By Task'!A17),"",'By Task'!A17)</f>
        <v>5</v>
      </c>
      <c r="B14" s="218" t="str">
        <f>IF('By Task'!B17="","",'By Task'!B17)</f>
        <v>Task Description</v>
      </c>
      <c r="C14" s="215">
        <f t="shared" si="3"/>
        <v>20000</v>
      </c>
      <c r="D14" s="216">
        <f t="shared" si="4"/>
        <v>18000</v>
      </c>
      <c r="E14" s="104">
        <v>10000</v>
      </c>
      <c r="F14" s="106">
        <v>10000</v>
      </c>
      <c r="G14" s="104">
        <v>10000</v>
      </c>
      <c r="H14" s="106">
        <v>8000</v>
      </c>
      <c r="I14" s="104"/>
      <c r="J14" s="106"/>
      <c r="K14" s="104"/>
      <c r="L14" s="106"/>
      <c r="M14" s="104"/>
      <c r="N14" s="106"/>
      <c r="O14" s="104"/>
      <c r="P14" s="110"/>
      <c r="Q14" s="104"/>
      <c r="R14" s="106"/>
      <c r="S14" s="104"/>
      <c r="T14" s="106"/>
      <c r="U14" s="104"/>
      <c r="V14" s="106"/>
      <c r="W14" s="104"/>
      <c r="X14" s="106"/>
      <c r="Y14" s="104"/>
      <c r="Z14" s="110"/>
      <c r="AA14" s="104"/>
      <c r="AB14" s="106"/>
      <c r="AC14" s="104"/>
      <c r="AD14" s="106"/>
      <c r="AE14" s="104"/>
      <c r="AF14" s="110"/>
      <c r="AG14" s="104"/>
      <c r="AH14" s="106"/>
      <c r="AI14" s="104"/>
      <c r="AJ14" s="110"/>
      <c r="AK14" s="104"/>
      <c r="AL14" s="106"/>
      <c r="AM14" s="104"/>
      <c r="AN14" s="110"/>
      <c r="AO14" s="104"/>
      <c r="AP14" s="106"/>
      <c r="AQ14" s="104"/>
      <c r="AR14" s="106"/>
      <c r="AS14" s="104"/>
      <c r="AT14" s="106"/>
      <c r="AV14" s="116"/>
    </row>
    <row r="15" spans="1:49" x14ac:dyDescent="0.25">
      <c r="A15" s="217" t="str">
        <f>IF(ISBLANK('By Task'!A18),"",'By Task'!A18)</f>
        <v/>
      </c>
      <c r="B15" s="218" t="str">
        <f>IF('By Task'!B18="","",'By Task'!B18)</f>
        <v/>
      </c>
      <c r="C15" s="215" t="str">
        <f t="shared" si="3"/>
        <v/>
      </c>
      <c r="D15" s="216" t="str">
        <f t="shared" si="4"/>
        <v/>
      </c>
      <c r="E15" s="104"/>
      <c r="F15" s="106"/>
      <c r="G15" s="104"/>
      <c r="H15" s="106"/>
      <c r="I15" s="104"/>
      <c r="J15" s="106"/>
      <c r="K15" s="104"/>
      <c r="L15" s="106"/>
      <c r="M15" s="104"/>
      <c r="N15" s="106"/>
      <c r="O15" s="104"/>
      <c r="P15" s="110"/>
      <c r="Q15" s="104"/>
      <c r="R15" s="106"/>
      <c r="S15" s="104"/>
      <c r="T15" s="106"/>
      <c r="U15" s="104"/>
      <c r="V15" s="106"/>
      <c r="W15" s="104"/>
      <c r="X15" s="106"/>
      <c r="Y15" s="104"/>
      <c r="Z15" s="110"/>
      <c r="AA15" s="104"/>
      <c r="AB15" s="106"/>
      <c r="AC15" s="104"/>
      <c r="AD15" s="106"/>
      <c r="AE15" s="104"/>
      <c r="AF15" s="110"/>
      <c r="AG15" s="104"/>
      <c r="AH15" s="106"/>
      <c r="AI15" s="104"/>
      <c r="AJ15" s="110"/>
      <c r="AK15" s="104"/>
      <c r="AL15" s="106"/>
      <c r="AM15" s="104"/>
      <c r="AN15" s="110"/>
      <c r="AO15" s="104"/>
      <c r="AP15" s="106"/>
      <c r="AQ15" s="104"/>
      <c r="AR15" s="106"/>
      <c r="AS15" s="104"/>
      <c r="AT15" s="106"/>
      <c r="AV15" s="116"/>
    </row>
    <row r="16" spans="1:49" x14ac:dyDescent="0.25">
      <c r="A16" s="217" t="str">
        <f>IF(ISBLANK('By Task'!A19),"",'By Task'!A19)</f>
        <v/>
      </c>
      <c r="B16" s="218" t="str">
        <f>IF('By Task'!B19="","",'By Task'!B19)</f>
        <v/>
      </c>
      <c r="C16" s="215" t="str">
        <f t="shared" si="3"/>
        <v/>
      </c>
      <c r="D16" s="216" t="str">
        <f t="shared" si="4"/>
        <v/>
      </c>
      <c r="E16" s="104"/>
      <c r="F16" s="106"/>
      <c r="G16" s="104"/>
      <c r="H16" s="106"/>
      <c r="I16" s="104"/>
      <c r="J16" s="106"/>
      <c r="K16" s="104"/>
      <c r="L16" s="106"/>
      <c r="M16" s="104"/>
      <c r="N16" s="106"/>
      <c r="O16" s="104"/>
      <c r="P16" s="110"/>
      <c r="Q16" s="104"/>
      <c r="R16" s="106"/>
      <c r="S16" s="104"/>
      <c r="T16" s="106"/>
      <c r="U16" s="104"/>
      <c r="V16" s="106"/>
      <c r="W16" s="104"/>
      <c r="X16" s="106"/>
      <c r="Y16" s="104"/>
      <c r="Z16" s="110"/>
      <c r="AA16" s="104"/>
      <c r="AB16" s="106"/>
      <c r="AC16" s="104"/>
      <c r="AD16" s="106"/>
      <c r="AE16" s="104"/>
      <c r="AF16" s="110"/>
      <c r="AG16" s="104"/>
      <c r="AH16" s="106"/>
      <c r="AI16" s="104"/>
      <c r="AJ16" s="110"/>
      <c r="AK16" s="104"/>
      <c r="AL16" s="106"/>
      <c r="AM16" s="104"/>
      <c r="AN16" s="110"/>
      <c r="AO16" s="104"/>
      <c r="AP16" s="106"/>
      <c r="AQ16" s="104"/>
      <c r="AR16" s="106"/>
      <c r="AS16" s="104"/>
      <c r="AT16" s="106"/>
      <c r="AV16" s="116"/>
    </row>
    <row r="17" spans="1:48" x14ac:dyDescent="0.25">
      <c r="A17" s="217" t="str">
        <f>IF(ISBLANK('By Task'!A20),"",'By Task'!A20)</f>
        <v/>
      </c>
      <c r="B17" s="218" t="str">
        <f>IF('By Task'!B20="","",'By Task'!B20)</f>
        <v/>
      </c>
      <c r="C17" s="215" t="str">
        <f t="shared" si="3"/>
        <v/>
      </c>
      <c r="D17" s="216" t="str">
        <f t="shared" si="4"/>
        <v/>
      </c>
      <c r="E17" s="104"/>
      <c r="F17" s="106"/>
      <c r="G17" s="104"/>
      <c r="H17" s="106"/>
      <c r="I17" s="104"/>
      <c r="J17" s="106"/>
      <c r="K17" s="104"/>
      <c r="L17" s="106"/>
      <c r="M17" s="104"/>
      <c r="N17" s="106"/>
      <c r="O17" s="104"/>
      <c r="P17" s="110"/>
      <c r="Q17" s="104"/>
      <c r="R17" s="106"/>
      <c r="S17" s="104"/>
      <c r="T17" s="106"/>
      <c r="U17" s="104"/>
      <c r="V17" s="106"/>
      <c r="W17" s="104"/>
      <c r="X17" s="106"/>
      <c r="Y17" s="104"/>
      <c r="Z17" s="110"/>
      <c r="AA17" s="104"/>
      <c r="AB17" s="106"/>
      <c r="AC17" s="104"/>
      <c r="AD17" s="106"/>
      <c r="AE17" s="104"/>
      <c r="AF17" s="110"/>
      <c r="AG17" s="104"/>
      <c r="AH17" s="106"/>
      <c r="AI17" s="104"/>
      <c r="AJ17" s="110"/>
      <c r="AK17" s="104"/>
      <c r="AL17" s="106"/>
      <c r="AM17" s="104"/>
      <c r="AN17" s="110"/>
      <c r="AO17" s="104"/>
      <c r="AP17" s="106"/>
      <c r="AQ17" s="104"/>
      <c r="AR17" s="106"/>
      <c r="AS17" s="104"/>
      <c r="AT17" s="106"/>
      <c r="AV17" s="116"/>
    </row>
    <row r="18" spans="1:48" x14ac:dyDescent="0.25">
      <c r="A18" s="217" t="str">
        <f>IF(ISBLANK('By Task'!A21),"",'By Task'!A21)</f>
        <v/>
      </c>
      <c r="B18" s="218" t="str">
        <f>IF('By Task'!B21="","",'By Task'!B21)</f>
        <v/>
      </c>
      <c r="C18" s="215" t="str">
        <f t="shared" si="3"/>
        <v/>
      </c>
      <c r="D18" s="216" t="str">
        <f t="shared" si="4"/>
        <v/>
      </c>
      <c r="E18" s="104"/>
      <c r="F18" s="106"/>
      <c r="G18" s="104"/>
      <c r="H18" s="106"/>
      <c r="I18" s="104"/>
      <c r="J18" s="106"/>
      <c r="K18" s="104"/>
      <c r="L18" s="106"/>
      <c r="M18" s="104"/>
      <c r="N18" s="106"/>
      <c r="O18" s="104"/>
      <c r="P18" s="110"/>
      <c r="Q18" s="104"/>
      <c r="R18" s="106"/>
      <c r="S18" s="104"/>
      <c r="T18" s="106"/>
      <c r="U18" s="104"/>
      <c r="V18" s="106"/>
      <c r="W18" s="104"/>
      <c r="X18" s="106"/>
      <c r="Y18" s="104"/>
      <c r="Z18" s="110"/>
      <c r="AA18" s="104"/>
      <c r="AB18" s="106"/>
      <c r="AC18" s="104"/>
      <c r="AD18" s="106"/>
      <c r="AE18" s="104"/>
      <c r="AF18" s="110"/>
      <c r="AG18" s="104"/>
      <c r="AH18" s="106"/>
      <c r="AI18" s="104"/>
      <c r="AJ18" s="110"/>
      <c r="AK18" s="104"/>
      <c r="AL18" s="106"/>
      <c r="AM18" s="104"/>
      <c r="AN18" s="110"/>
      <c r="AO18" s="104"/>
      <c r="AP18" s="106"/>
      <c r="AQ18" s="104"/>
      <c r="AR18" s="106"/>
      <c r="AS18" s="104"/>
      <c r="AT18" s="106"/>
      <c r="AV18" s="116"/>
    </row>
    <row r="19" spans="1:48" x14ac:dyDescent="0.25">
      <c r="A19" s="217" t="str">
        <f>IF(ISBLANK('By Task'!A22),"",'By Task'!A22)</f>
        <v/>
      </c>
      <c r="B19" s="218" t="str">
        <f>IF('By Task'!B22="","",'By Task'!B22)</f>
        <v/>
      </c>
      <c r="C19" s="215" t="str">
        <f t="shared" si="3"/>
        <v/>
      </c>
      <c r="D19" s="216" t="str">
        <f t="shared" si="4"/>
        <v/>
      </c>
      <c r="E19" s="104"/>
      <c r="F19" s="106"/>
      <c r="G19" s="104"/>
      <c r="H19" s="106"/>
      <c r="I19" s="104"/>
      <c r="J19" s="106"/>
      <c r="K19" s="104"/>
      <c r="L19" s="106"/>
      <c r="M19" s="104"/>
      <c r="N19" s="106"/>
      <c r="O19" s="104"/>
      <c r="P19" s="110"/>
      <c r="Q19" s="104"/>
      <c r="R19" s="106"/>
      <c r="S19" s="104"/>
      <c r="T19" s="106"/>
      <c r="U19" s="104"/>
      <c r="V19" s="106"/>
      <c r="W19" s="104"/>
      <c r="X19" s="106"/>
      <c r="Y19" s="104"/>
      <c r="Z19" s="110"/>
      <c r="AA19" s="104"/>
      <c r="AB19" s="106"/>
      <c r="AC19" s="104"/>
      <c r="AD19" s="106"/>
      <c r="AE19" s="104"/>
      <c r="AF19" s="110"/>
      <c r="AG19" s="104"/>
      <c r="AH19" s="106"/>
      <c r="AI19" s="104"/>
      <c r="AJ19" s="110"/>
      <c r="AK19" s="104"/>
      <c r="AL19" s="106"/>
      <c r="AM19" s="104"/>
      <c r="AN19" s="110"/>
      <c r="AO19" s="104"/>
      <c r="AP19" s="106"/>
      <c r="AQ19" s="104"/>
      <c r="AR19" s="106"/>
      <c r="AS19" s="104"/>
      <c r="AT19" s="106"/>
      <c r="AV19" s="116"/>
    </row>
    <row r="20" spans="1:48" x14ac:dyDescent="0.25">
      <c r="A20" s="217" t="str">
        <f>IF(ISBLANK('By Task'!A23),"",'By Task'!A23)</f>
        <v/>
      </c>
      <c r="B20" s="218" t="str">
        <f>IF('By Task'!B23="","",'By Task'!B23)</f>
        <v/>
      </c>
      <c r="C20" s="215" t="str">
        <f t="shared" si="3"/>
        <v/>
      </c>
      <c r="D20" s="216" t="str">
        <f t="shared" si="4"/>
        <v/>
      </c>
      <c r="E20" s="104"/>
      <c r="F20" s="106"/>
      <c r="G20" s="104"/>
      <c r="H20" s="106"/>
      <c r="I20" s="104"/>
      <c r="J20" s="106"/>
      <c r="K20" s="104"/>
      <c r="L20" s="106"/>
      <c r="M20" s="104"/>
      <c r="N20" s="106"/>
      <c r="O20" s="104"/>
      <c r="P20" s="110"/>
      <c r="Q20" s="104"/>
      <c r="R20" s="106"/>
      <c r="S20" s="104"/>
      <c r="T20" s="106"/>
      <c r="U20" s="104"/>
      <c r="V20" s="106"/>
      <c r="W20" s="104"/>
      <c r="X20" s="106"/>
      <c r="Y20" s="104"/>
      <c r="Z20" s="110"/>
      <c r="AA20" s="104"/>
      <c r="AB20" s="106"/>
      <c r="AC20" s="104"/>
      <c r="AD20" s="106"/>
      <c r="AE20" s="104"/>
      <c r="AF20" s="110"/>
      <c r="AG20" s="104"/>
      <c r="AH20" s="106"/>
      <c r="AI20" s="104"/>
      <c r="AJ20" s="110"/>
      <c r="AK20" s="104"/>
      <c r="AL20" s="106"/>
      <c r="AM20" s="104"/>
      <c r="AN20" s="110"/>
      <c r="AO20" s="104"/>
      <c r="AP20" s="106"/>
      <c r="AQ20" s="104"/>
      <c r="AR20" s="106"/>
      <c r="AS20" s="104"/>
      <c r="AT20" s="106"/>
      <c r="AV20" s="116"/>
    </row>
    <row r="21" spans="1:48" x14ac:dyDescent="0.25">
      <c r="A21" s="217" t="str">
        <f>IF(ISBLANK('By Task'!A24),"",'By Task'!A24)</f>
        <v/>
      </c>
      <c r="B21" s="218" t="str">
        <f>IF('By Task'!B24="","",'By Task'!B24)</f>
        <v/>
      </c>
      <c r="C21" s="215" t="str">
        <f t="shared" si="3"/>
        <v/>
      </c>
      <c r="D21" s="216" t="str">
        <f t="shared" si="4"/>
        <v/>
      </c>
      <c r="E21" s="104"/>
      <c r="F21" s="106"/>
      <c r="G21" s="104"/>
      <c r="H21" s="106"/>
      <c r="I21" s="104"/>
      <c r="J21" s="106"/>
      <c r="K21" s="104"/>
      <c r="L21" s="106"/>
      <c r="M21" s="104"/>
      <c r="N21" s="106"/>
      <c r="O21" s="104"/>
      <c r="P21" s="110"/>
      <c r="Q21" s="104"/>
      <c r="R21" s="106"/>
      <c r="S21" s="104"/>
      <c r="T21" s="106"/>
      <c r="U21" s="104"/>
      <c r="V21" s="106"/>
      <c r="W21" s="104"/>
      <c r="X21" s="106"/>
      <c r="Y21" s="104"/>
      <c r="Z21" s="110"/>
      <c r="AA21" s="104"/>
      <c r="AB21" s="106"/>
      <c r="AC21" s="104"/>
      <c r="AD21" s="106"/>
      <c r="AE21" s="104"/>
      <c r="AF21" s="110"/>
      <c r="AG21" s="104"/>
      <c r="AH21" s="106"/>
      <c r="AI21" s="104"/>
      <c r="AJ21" s="110"/>
      <c r="AK21" s="104"/>
      <c r="AL21" s="106"/>
      <c r="AM21" s="104"/>
      <c r="AN21" s="110"/>
      <c r="AO21" s="104"/>
      <c r="AP21" s="106"/>
      <c r="AQ21" s="104"/>
      <c r="AR21" s="106"/>
      <c r="AS21" s="104"/>
      <c r="AT21" s="106"/>
      <c r="AV21" s="116"/>
    </row>
    <row r="22" spans="1:48" x14ac:dyDescent="0.25">
      <c r="A22" s="217" t="str">
        <f>IF(ISBLANK('By Task'!A25),"",'By Task'!A25)</f>
        <v/>
      </c>
      <c r="B22" s="218" t="str">
        <f>IF('By Task'!B25="","",'By Task'!B25)</f>
        <v/>
      </c>
      <c r="C22" s="215" t="str">
        <f t="shared" si="3"/>
        <v/>
      </c>
      <c r="D22" s="216" t="str">
        <f t="shared" si="4"/>
        <v/>
      </c>
      <c r="E22" s="104"/>
      <c r="F22" s="106"/>
      <c r="G22" s="104"/>
      <c r="H22" s="106"/>
      <c r="I22" s="104"/>
      <c r="J22" s="106"/>
      <c r="K22" s="104"/>
      <c r="L22" s="106"/>
      <c r="M22" s="104"/>
      <c r="N22" s="106"/>
      <c r="O22" s="104"/>
      <c r="P22" s="110"/>
      <c r="Q22" s="104"/>
      <c r="R22" s="106"/>
      <c r="S22" s="104"/>
      <c r="T22" s="106"/>
      <c r="U22" s="104"/>
      <c r="V22" s="106"/>
      <c r="W22" s="104"/>
      <c r="X22" s="106"/>
      <c r="Y22" s="104"/>
      <c r="Z22" s="110"/>
      <c r="AA22" s="104"/>
      <c r="AB22" s="106"/>
      <c r="AC22" s="104"/>
      <c r="AD22" s="106"/>
      <c r="AE22" s="104"/>
      <c r="AF22" s="110"/>
      <c r="AG22" s="104"/>
      <c r="AH22" s="106"/>
      <c r="AI22" s="104"/>
      <c r="AJ22" s="110"/>
      <c r="AK22" s="104"/>
      <c r="AL22" s="106"/>
      <c r="AM22" s="104"/>
      <c r="AN22" s="110"/>
      <c r="AO22" s="104"/>
      <c r="AP22" s="106"/>
      <c r="AQ22" s="104"/>
      <c r="AR22" s="106"/>
      <c r="AS22" s="104"/>
      <c r="AT22" s="106"/>
      <c r="AV22" s="116"/>
    </row>
    <row r="23" spans="1:48" x14ac:dyDescent="0.25">
      <c r="A23" s="217" t="str">
        <f>IF(ISBLANK('By Task'!A26),"",'By Task'!A26)</f>
        <v/>
      </c>
      <c r="B23" s="218" t="str">
        <f>IF('By Task'!B26="","",'By Task'!B26)</f>
        <v/>
      </c>
      <c r="C23" s="215" t="str">
        <f t="shared" si="3"/>
        <v/>
      </c>
      <c r="D23" s="216" t="str">
        <f t="shared" si="4"/>
        <v/>
      </c>
      <c r="E23" s="104"/>
      <c r="F23" s="106"/>
      <c r="G23" s="104"/>
      <c r="H23" s="106"/>
      <c r="I23" s="104"/>
      <c r="J23" s="106"/>
      <c r="K23" s="104"/>
      <c r="L23" s="106"/>
      <c r="M23" s="104"/>
      <c r="N23" s="106"/>
      <c r="O23" s="104"/>
      <c r="P23" s="110"/>
      <c r="Q23" s="104"/>
      <c r="R23" s="106"/>
      <c r="S23" s="104"/>
      <c r="T23" s="106"/>
      <c r="U23" s="104"/>
      <c r="V23" s="106"/>
      <c r="W23" s="104"/>
      <c r="X23" s="106"/>
      <c r="Y23" s="104"/>
      <c r="Z23" s="110"/>
      <c r="AA23" s="104"/>
      <c r="AB23" s="106"/>
      <c r="AC23" s="104"/>
      <c r="AD23" s="106"/>
      <c r="AE23" s="104"/>
      <c r="AF23" s="110"/>
      <c r="AG23" s="104"/>
      <c r="AH23" s="106"/>
      <c r="AI23" s="104"/>
      <c r="AJ23" s="110"/>
      <c r="AK23" s="104"/>
      <c r="AL23" s="106"/>
      <c r="AM23" s="104"/>
      <c r="AN23" s="110"/>
      <c r="AO23" s="104"/>
      <c r="AP23" s="106"/>
      <c r="AQ23" s="104"/>
      <c r="AR23" s="106"/>
      <c r="AS23" s="104"/>
      <c r="AT23" s="106"/>
      <c r="AV23" s="116"/>
    </row>
    <row r="24" spans="1:48" x14ac:dyDescent="0.25">
      <c r="A24" s="217" t="str">
        <f>IF(ISBLANK('By Task'!A27),"",'By Task'!A27)</f>
        <v/>
      </c>
      <c r="B24" s="218" t="str">
        <f>IF('By Task'!B27="","",'By Task'!B27)</f>
        <v/>
      </c>
      <c r="C24" s="215" t="str">
        <f t="shared" si="3"/>
        <v/>
      </c>
      <c r="D24" s="216" t="str">
        <f t="shared" si="4"/>
        <v/>
      </c>
      <c r="E24" s="104"/>
      <c r="F24" s="106"/>
      <c r="G24" s="104"/>
      <c r="H24" s="106"/>
      <c r="I24" s="104"/>
      <c r="J24" s="106"/>
      <c r="K24" s="104"/>
      <c r="L24" s="106"/>
      <c r="M24" s="104"/>
      <c r="N24" s="106"/>
      <c r="O24" s="104"/>
      <c r="P24" s="110"/>
      <c r="Q24" s="104"/>
      <c r="R24" s="106"/>
      <c r="S24" s="104"/>
      <c r="T24" s="106"/>
      <c r="U24" s="104"/>
      <c r="V24" s="106"/>
      <c r="W24" s="104"/>
      <c r="X24" s="106"/>
      <c r="Y24" s="104"/>
      <c r="Z24" s="110"/>
      <c r="AA24" s="104"/>
      <c r="AB24" s="106"/>
      <c r="AC24" s="104"/>
      <c r="AD24" s="106"/>
      <c r="AE24" s="104"/>
      <c r="AF24" s="110"/>
      <c r="AG24" s="104"/>
      <c r="AH24" s="106"/>
      <c r="AI24" s="104"/>
      <c r="AJ24" s="110"/>
      <c r="AK24" s="104"/>
      <c r="AL24" s="106"/>
      <c r="AM24" s="104"/>
      <c r="AN24" s="110"/>
      <c r="AO24" s="104"/>
      <c r="AP24" s="106"/>
      <c r="AQ24" s="104"/>
      <c r="AR24" s="106"/>
      <c r="AS24" s="104"/>
      <c r="AT24" s="106"/>
      <c r="AV24" s="116"/>
    </row>
    <row r="25" spans="1:48" x14ac:dyDescent="0.25">
      <c r="A25" s="217" t="str">
        <f>IF(ISBLANK('By Task'!A28),"",'By Task'!A28)</f>
        <v/>
      </c>
      <c r="B25" s="218" t="str">
        <f>IF('By Task'!B28="","",'By Task'!B28)</f>
        <v/>
      </c>
      <c r="C25" s="215" t="str">
        <f t="shared" si="3"/>
        <v/>
      </c>
      <c r="D25" s="216" t="str">
        <f t="shared" si="4"/>
        <v/>
      </c>
      <c r="E25" s="104"/>
      <c r="F25" s="106"/>
      <c r="G25" s="104"/>
      <c r="H25" s="106"/>
      <c r="I25" s="104"/>
      <c r="J25" s="106"/>
      <c r="K25" s="104"/>
      <c r="L25" s="106"/>
      <c r="M25" s="104"/>
      <c r="N25" s="106"/>
      <c r="O25" s="104"/>
      <c r="P25" s="110"/>
      <c r="Q25" s="104"/>
      <c r="R25" s="106"/>
      <c r="S25" s="104"/>
      <c r="T25" s="106"/>
      <c r="U25" s="104"/>
      <c r="V25" s="106"/>
      <c r="W25" s="104"/>
      <c r="X25" s="106"/>
      <c r="Y25" s="104"/>
      <c r="Z25" s="110"/>
      <c r="AA25" s="104"/>
      <c r="AB25" s="106"/>
      <c r="AC25" s="104"/>
      <c r="AD25" s="106"/>
      <c r="AE25" s="104"/>
      <c r="AF25" s="110"/>
      <c r="AG25" s="104"/>
      <c r="AH25" s="106"/>
      <c r="AI25" s="104"/>
      <c r="AJ25" s="110"/>
      <c r="AK25" s="104"/>
      <c r="AL25" s="106"/>
      <c r="AM25" s="104"/>
      <c r="AN25" s="110"/>
      <c r="AO25" s="104"/>
      <c r="AP25" s="106"/>
      <c r="AQ25" s="104"/>
      <c r="AR25" s="106"/>
      <c r="AS25" s="104"/>
      <c r="AT25" s="106"/>
      <c r="AV25" s="116"/>
    </row>
    <row r="26" spans="1:48" x14ac:dyDescent="0.25">
      <c r="A26" s="217" t="str">
        <f>IF(ISBLANK('By Task'!A29),"",'By Task'!A29)</f>
        <v/>
      </c>
      <c r="B26" s="218" t="str">
        <f>IF('By Task'!B29="","",'By Task'!B29)</f>
        <v/>
      </c>
      <c r="C26" s="215" t="str">
        <f t="shared" si="3"/>
        <v/>
      </c>
      <c r="D26" s="216" t="str">
        <f t="shared" si="4"/>
        <v/>
      </c>
      <c r="E26" s="104"/>
      <c r="F26" s="106"/>
      <c r="G26" s="104"/>
      <c r="H26" s="106"/>
      <c r="I26" s="104"/>
      <c r="J26" s="106"/>
      <c r="K26" s="104"/>
      <c r="L26" s="106"/>
      <c r="M26" s="104"/>
      <c r="N26" s="106"/>
      <c r="O26" s="104"/>
      <c r="P26" s="110"/>
      <c r="Q26" s="104"/>
      <c r="R26" s="106"/>
      <c r="S26" s="104"/>
      <c r="T26" s="106"/>
      <c r="U26" s="104"/>
      <c r="V26" s="106"/>
      <c r="W26" s="104"/>
      <c r="X26" s="106"/>
      <c r="Y26" s="104"/>
      <c r="Z26" s="110"/>
      <c r="AA26" s="104"/>
      <c r="AB26" s="106"/>
      <c r="AC26" s="104"/>
      <c r="AD26" s="106"/>
      <c r="AE26" s="104"/>
      <c r="AF26" s="110"/>
      <c r="AG26" s="104"/>
      <c r="AH26" s="106"/>
      <c r="AI26" s="104"/>
      <c r="AJ26" s="110"/>
      <c r="AK26" s="104"/>
      <c r="AL26" s="106"/>
      <c r="AM26" s="104"/>
      <c r="AN26" s="110"/>
      <c r="AO26" s="104"/>
      <c r="AP26" s="106"/>
      <c r="AQ26" s="104"/>
      <c r="AR26" s="106"/>
      <c r="AS26" s="104"/>
      <c r="AT26" s="106"/>
      <c r="AV26" s="116"/>
    </row>
    <row r="27" spans="1:48" x14ac:dyDescent="0.25">
      <c r="A27" s="217" t="str">
        <f>IF(ISBLANK('By Task'!A30),"",'By Task'!A30)</f>
        <v/>
      </c>
      <c r="B27" s="218" t="str">
        <f>IF('By Task'!B30="","",'By Task'!B30)</f>
        <v/>
      </c>
      <c r="C27" s="215" t="str">
        <f t="shared" si="3"/>
        <v/>
      </c>
      <c r="D27" s="216" t="str">
        <f t="shared" si="4"/>
        <v/>
      </c>
      <c r="E27" s="104"/>
      <c r="F27" s="106"/>
      <c r="G27" s="104"/>
      <c r="H27" s="106"/>
      <c r="I27" s="104"/>
      <c r="J27" s="106"/>
      <c r="K27" s="104"/>
      <c r="L27" s="106"/>
      <c r="M27" s="104"/>
      <c r="N27" s="106"/>
      <c r="O27" s="104"/>
      <c r="P27" s="110"/>
      <c r="Q27" s="104"/>
      <c r="R27" s="106"/>
      <c r="S27" s="104"/>
      <c r="T27" s="106"/>
      <c r="U27" s="104"/>
      <c r="V27" s="106"/>
      <c r="W27" s="104"/>
      <c r="X27" s="106"/>
      <c r="Y27" s="104"/>
      <c r="Z27" s="110"/>
      <c r="AA27" s="104"/>
      <c r="AB27" s="106"/>
      <c r="AC27" s="104"/>
      <c r="AD27" s="106"/>
      <c r="AE27" s="104"/>
      <c r="AF27" s="110"/>
      <c r="AG27" s="104"/>
      <c r="AH27" s="106"/>
      <c r="AI27" s="104"/>
      <c r="AJ27" s="110"/>
      <c r="AK27" s="104"/>
      <c r="AL27" s="106"/>
      <c r="AM27" s="104"/>
      <c r="AN27" s="110"/>
      <c r="AO27" s="104"/>
      <c r="AP27" s="106"/>
      <c r="AQ27" s="104"/>
      <c r="AR27" s="106"/>
      <c r="AS27" s="104"/>
      <c r="AT27" s="106"/>
      <c r="AV27" s="116"/>
    </row>
    <row r="28" spans="1:48" x14ac:dyDescent="0.25">
      <c r="A28" s="217" t="str">
        <f>IF(ISBLANK('By Task'!A31),"",'By Task'!A31)</f>
        <v/>
      </c>
      <c r="B28" s="218" t="str">
        <f>IF('By Task'!B31="","",'By Task'!B31)</f>
        <v/>
      </c>
      <c r="C28" s="215" t="str">
        <f t="shared" ref="C28:C34" si="5">IF(SUM(E28,G28,I28,K28,M28,Q28,S28,U28,W28,Y28,AA28,AC28,AE28,AG28,AI28,AK28,AM28,AO28,AQ28,AS28)=0,"",SUM(E28,G28,I28,K28,M28,Q28,S28,U28,W28,Y28,AA28,AC28,AE28,AG28,AI28,AK28,AM28,AO28,AQ28,AS28))</f>
        <v/>
      </c>
      <c r="D28" s="216" t="str">
        <f t="shared" ref="D28:D34" si="6">IF(SUM(F28,H28,J28,L28,N28,R28,T28,V28,X28,Z28,AB28,AD28,AF28,AH28,AJ28,AL28,AN28,AP28,AR28,AT28)=0,"",SUM(F28,H28,J28,L28,N28,R28,T28,V28,X28,Z28,AB28,AD28,AF28,AH28,AJ28,AL28,AN28,AP28,AR28,AT28))</f>
        <v/>
      </c>
      <c r="E28" s="104"/>
      <c r="F28" s="106"/>
      <c r="G28" s="104"/>
      <c r="H28" s="106"/>
      <c r="I28" s="104"/>
      <c r="J28" s="106"/>
      <c r="K28" s="104"/>
      <c r="L28" s="106"/>
      <c r="M28" s="104"/>
      <c r="N28" s="106"/>
      <c r="O28" s="104"/>
      <c r="P28" s="110"/>
      <c r="Q28" s="104"/>
      <c r="R28" s="106"/>
      <c r="S28" s="104"/>
      <c r="T28" s="106"/>
      <c r="U28" s="104"/>
      <c r="V28" s="106"/>
      <c r="W28" s="104"/>
      <c r="X28" s="106"/>
      <c r="Y28" s="104"/>
      <c r="Z28" s="110"/>
      <c r="AA28" s="104"/>
      <c r="AB28" s="106"/>
      <c r="AC28" s="104"/>
      <c r="AD28" s="106"/>
      <c r="AE28" s="104"/>
      <c r="AF28" s="110"/>
      <c r="AG28" s="104"/>
      <c r="AH28" s="106"/>
      <c r="AI28" s="104"/>
      <c r="AJ28" s="110"/>
      <c r="AK28" s="104"/>
      <c r="AL28" s="106"/>
      <c r="AM28" s="104"/>
      <c r="AN28" s="110"/>
      <c r="AO28" s="104"/>
      <c r="AP28" s="106"/>
      <c r="AQ28" s="104"/>
      <c r="AR28" s="106"/>
      <c r="AS28" s="104"/>
      <c r="AT28" s="106"/>
      <c r="AV28" s="116"/>
    </row>
    <row r="29" spans="1:48" x14ac:dyDescent="0.25">
      <c r="A29" s="217" t="str">
        <f>IF(ISBLANK('By Task'!A32),"",'By Task'!A32)</f>
        <v/>
      </c>
      <c r="B29" s="218" t="str">
        <f>IF('By Task'!B32="","",'By Task'!B32)</f>
        <v/>
      </c>
      <c r="C29" s="215" t="str">
        <f t="shared" si="5"/>
        <v/>
      </c>
      <c r="D29" s="216" t="str">
        <f t="shared" si="6"/>
        <v/>
      </c>
      <c r="E29" s="104"/>
      <c r="F29" s="106"/>
      <c r="G29" s="104"/>
      <c r="H29" s="106"/>
      <c r="I29" s="104"/>
      <c r="J29" s="106"/>
      <c r="K29" s="104"/>
      <c r="L29" s="106"/>
      <c r="M29" s="104"/>
      <c r="N29" s="106"/>
      <c r="O29" s="104"/>
      <c r="P29" s="110"/>
      <c r="Q29" s="104"/>
      <c r="R29" s="106"/>
      <c r="S29" s="104"/>
      <c r="T29" s="106"/>
      <c r="U29" s="104"/>
      <c r="V29" s="106"/>
      <c r="W29" s="104"/>
      <c r="X29" s="106"/>
      <c r="Y29" s="104"/>
      <c r="Z29" s="110"/>
      <c r="AA29" s="104"/>
      <c r="AB29" s="106"/>
      <c r="AC29" s="104"/>
      <c r="AD29" s="106"/>
      <c r="AE29" s="104"/>
      <c r="AF29" s="110"/>
      <c r="AG29" s="104"/>
      <c r="AH29" s="106"/>
      <c r="AI29" s="104"/>
      <c r="AJ29" s="110"/>
      <c r="AK29" s="104"/>
      <c r="AL29" s="106"/>
      <c r="AM29" s="104"/>
      <c r="AN29" s="110"/>
      <c r="AO29" s="104"/>
      <c r="AP29" s="106"/>
      <c r="AQ29" s="104"/>
      <c r="AR29" s="106"/>
      <c r="AS29" s="104"/>
      <c r="AT29" s="106"/>
      <c r="AV29" s="116"/>
    </row>
    <row r="30" spans="1:48" x14ac:dyDescent="0.25">
      <c r="A30" s="217" t="str">
        <f>IF(ISBLANK('By Task'!A33),"",'By Task'!A33)</f>
        <v/>
      </c>
      <c r="B30" s="218" t="str">
        <f>IF('By Task'!B33="","",'By Task'!B33)</f>
        <v/>
      </c>
      <c r="C30" s="215" t="str">
        <f t="shared" si="5"/>
        <v/>
      </c>
      <c r="D30" s="216" t="str">
        <f t="shared" si="6"/>
        <v/>
      </c>
      <c r="E30" s="104"/>
      <c r="F30" s="106"/>
      <c r="G30" s="104"/>
      <c r="H30" s="106"/>
      <c r="I30" s="104"/>
      <c r="J30" s="106"/>
      <c r="K30" s="104"/>
      <c r="L30" s="106"/>
      <c r="M30" s="104"/>
      <c r="N30" s="106"/>
      <c r="O30" s="104"/>
      <c r="P30" s="110"/>
      <c r="Q30" s="104"/>
      <c r="R30" s="106"/>
      <c r="S30" s="104"/>
      <c r="T30" s="106"/>
      <c r="U30" s="104"/>
      <c r="V30" s="106"/>
      <c r="W30" s="104"/>
      <c r="X30" s="106"/>
      <c r="Y30" s="104"/>
      <c r="Z30" s="110"/>
      <c r="AA30" s="104"/>
      <c r="AB30" s="106"/>
      <c r="AC30" s="104"/>
      <c r="AD30" s="106"/>
      <c r="AE30" s="104"/>
      <c r="AF30" s="110"/>
      <c r="AG30" s="104"/>
      <c r="AH30" s="106"/>
      <c r="AI30" s="104"/>
      <c r="AJ30" s="110"/>
      <c r="AK30" s="104"/>
      <c r="AL30" s="106"/>
      <c r="AM30" s="104"/>
      <c r="AN30" s="110"/>
      <c r="AO30" s="104"/>
      <c r="AP30" s="106"/>
      <c r="AQ30" s="104"/>
      <c r="AR30" s="106"/>
      <c r="AS30" s="104"/>
      <c r="AT30" s="106"/>
      <c r="AV30" s="116"/>
    </row>
    <row r="31" spans="1:48" x14ac:dyDescent="0.25">
      <c r="A31" s="217" t="str">
        <f>IF(ISBLANK('By Task'!A34),"",'By Task'!A34)</f>
        <v/>
      </c>
      <c r="B31" s="218" t="str">
        <f>IF('By Task'!B34="","",'By Task'!B34)</f>
        <v/>
      </c>
      <c r="C31" s="215" t="str">
        <f t="shared" si="5"/>
        <v/>
      </c>
      <c r="D31" s="216" t="str">
        <f t="shared" si="6"/>
        <v/>
      </c>
      <c r="E31" s="104"/>
      <c r="F31" s="106"/>
      <c r="G31" s="104"/>
      <c r="H31" s="106"/>
      <c r="I31" s="104"/>
      <c r="J31" s="106"/>
      <c r="K31" s="104"/>
      <c r="L31" s="106"/>
      <c r="M31" s="104"/>
      <c r="N31" s="106"/>
      <c r="O31" s="104"/>
      <c r="P31" s="110"/>
      <c r="Q31" s="104"/>
      <c r="R31" s="106"/>
      <c r="S31" s="104"/>
      <c r="T31" s="106"/>
      <c r="U31" s="104"/>
      <c r="V31" s="106"/>
      <c r="W31" s="104"/>
      <c r="X31" s="106"/>
      <c r="Y31" s="104"/>
      <c r="Z31" s="110"/>
      <c r="AA31" s="104"/>
      <c r="AB31" s="106"/>
      <c r="AC31" s="104"/>
      <c r="AD31" s="106"/>
      <c r="AE31" s="104"/>
      <c r="AF31" s="110"/>
      <c r="AG31" s="104"/>
      <c r="AH31" s="106"/>
      <c r="AI31" s="104"/>
      <c r="AJ31" s="110"/>
      <c r="AK31" s="104"/>
      <c r="AL31" s="106"/>
      <c r="AM31" s="104"/>
      <c r="AN31" s="110"/>
      <c r="AO31" s="104"/>
      <c r="AP31" s="106"/>
      <c r="AQ31" s="104"/>
      <c r="AR31" s="106"/>
      <c r="AS31" s="104"/>
      <c r="AT31" s="106"/>
      <c r="AV31" s="116"/>
    </row>
    <row r="32" spans="1:48" x14ac:dyDescent="0.25">
      <c r="A32" s="217" t="str">
        <f>IF(ISBLANK('By Task'!A35),"",'By Task'!A35)</f>
        <v/>
      </c>
      <c r="B32" s="218" t="str">
        <f>IF('By Task'!B35="","",'By Task'!B35)</f>
        <v/>
      </c>
      <c r="C32" s="215" t="str">
        <f t="shared" si="5"/>
        <v/>
      </c>
      <c r="D32" s="216" t="str">
        <f t="shared" si="6"/>
        <v/>
      </c>
      <c r="E32" s="104"/>
      <c r="F32" s="106"/>
      <c r="G32" s="104"/>
      <c r="H32" s="106"/>
      <c r="I32" s="104"/>
      <c r="J32" s="106"/>
      <c r="K32" s="104"/>
      <c r="L32" s="106"/>
      <c r="M32" s="104"/>
      <c r="N32" s="106"/>
      <c r="O32" s="104"/>
      <c r="P32" s="110"/>
      <c r="Q32" s="104"/>
      <c r="R32" s="106"/>
      <c r="S32" s="104"/>
      <c r="T32" s="106"/>
      <c r="U32" s="104"/>
      <c r="V32" s="106"/>
      <c r="W32" s="104"/>
      <c r="X32" s="106"/>
      <c r="Y32" s="104"/>
      <c r="Z32" s="110"/>
      <c r="AA32" s="104"/>
      <c r="AB32" s="106"/>
      <c r="AC32" s="104"/>
      <c r="AD32" s="106"/>
      <c r="AE32" s="104"/>
      <c r="AF32" s="110"/>
      <c r="AG32" s="104"/>
      <c r="AH32" s="106"/>
      <c r="AI32" s="104"/>
      <c r="AJ32" s="110"/>
      <c r="AK32" s="104"/>
      <c r="AL32" s="106"/>
      <c r="AM32" s="104"/>
      <c r="AN32" s="110"/>
      <c r="AO32" s="104"/>
      <c r="AP32" s="106"/>
      <c r="AQ32" s="104"/>
      <c r="AR32" s="106"/>
      <c r="AS32" s="104"/>
      <c r="AT32" s="106"/>
      <c r="AV32" s="116"/>
    </row>
    <row r="33" spans="1:48" x14ac:dyDescent="0.25">
      <c r="A33" s="217" t="str">
        <f>IF(ISBLANK('By Task'!A36),"",'By Task'!A36)</f>
        <v/>
      </c>
      <c r="B33" s="218" t="str">
        <f>IF('By Task'!B36="","",'By Task'!B36)</f>
        <v/>
      </c>
      <c r="C33" s="215" t="str">
        <f t="shared" si="5"/>
        <v/>
      </c>
      <c r="D33" s="216" t="str">
        <f t="shared" si="6"/>
        <v/>
      </c>
      <c r="E33" s="104"/>
      <c r="F33" s="106"/>
      <c r="G33" s="104"/>
      <c r="H33" s="106"/>
      <c r="I33" s="104"/>
      <c r="J33" s="106"/>
      <c r="K33" s="104"/>
      <c r="L33" s="106"/>
      <c r="M33" s="104"/>
      <c r="N33" s="106"/>
      <c r="O33" s="104"/>
      <c r="P33" s="110"/>
      <c r="Q33" s="104"/>
      <c r="R33" s="106"/>
      <c r="S33" s="104"/>
      <c r="T33" s="106"/>
      <c r="U33" s="104"/>
      <c r="V33" s="106"/>
      <c r="W33" s="104"/>
      <c r="X33" s="106"/>
      <c r="Y33" s="104"/>
      <c r="Z33" s="110"/>
      <c r="AA33" s="104"/>
      <c r="AB33" s="106"/>
      <c r="AC33" s="104"/>
      <c r="AD33" s="106"/>
      <c r="AE33" s="104"/>
      <c r="AF33" s="110"/>
      <c r="AG33" s="104"/>
      <c r="AH33" s="106"/>
      <c r="AI33" s="104"/>
      <c r="AJ33" s="110"/>
      <c r="AK33" s="104"/>
      <c r="AL33" s="106"/>
      <c r="AM33" s="104"/>
      <c r="AN33" s="110"/>
      <c r="AO33" s="104"/>
      <c r="AP33" s="106"/>
      <c r="AQ33" s="104"/>
      <c r="AR33" s="106"/>
      <c r="AS33" s="104"/>
      <c r="AT33" s="106"/>
      <c r="AV33" s="116"/>
    </row>
    <row r="34" spans="1:48" ht="15.75" thickBot="1" x14ac:dyDescent="0.3">
      <c r="A34" s="219" t="str">
        <f>IF(ISBLANK('By Task'!A37),"",'By Task'!A37)</f>
        <v/>
      </c>
      <c r="B34" s="220" t="str">
        <f>IF('By Task'!B37="","",'By Task'!B37)</f>
        <v/>
      </c>
      <c r="C34" s="221" t="str">
        <f t="shared" si="5"/>
        <v/>
      </c>
      <c r="D34" s="222" t="str">
        <f t="shared" si="6"/>
        <v/>
      </c>
      <c r="E34" s="107"/>
      <c r="F34" s="108"/>
      <c r="G34" s="107"/>
      <c r="H34" s="108"/>
      <c r="I34" s="107"/>
      <c r="J34" s="108"/>
      <c r="K34" s="107"/>
      <c r="L34" s="108"/>
      <c r="M34" s="107"/>
      <c r="N34" s="108"/>
      <c r="O34" s="107"/>
      <c r="P34" s="111"/>
      <c r="Q34" s="107"/>
      <c r="R34" s="108"/>
      <c r="S34" s="107"/>
      <c r="T34" s="108"/>
      <c r="U34" s="107"/>
      <c r="V34" s="108"/>
      <c r="W34" s="107"/>
      <c r="X34" s="108"/>
      <c r="Y34" s="107"/>
      <c r="Z34" s="111"/>
      <c r="AA34" s="107"/>
      <c r="AB34" s="108"/>
      <c r="AC34" s="107"/>
      <c r="AD34" s="108"/>
      <c r="AE34" s="107"/>
      <c r="AF34" s="111"/>
      <c r="AG34" s="107"/>
      <c r="AH34" s="108"/>
      <c r="AI34" s="107"/>
      <c r="AJ34" s="111"/>
      <c r="AK34" s="107"/>
      <c r="AL34" s="108"/>
      <c r="AM34" s="107"/>
      <c r="AN34" s="111"/>
      <c r="AO34" s="107"/>
      <c r="AP34" s="108"/>
      <c r="AQ34" s="107"/>
      <c r="AR34" s="108"/>
      <c r="AS34" s="107"/>
      <c r="AT34" s="108"/>
      <c r="AV34" s="116"/>
    </row>
    <row r="35" spans="1:48" s="125" customFormat="1" ht="15" customHeight="1" x14ac:dyDescent="0.25">
      <c r="A35" s="162"/>
      <c r="B35" s="162" t="s">
        <v>50</v>
      </c>
      <c r="C35" s="163">
        <f>SUM(E35:AS35)</f>
        <v>340000</v>
      </c>
      <c r="E35" s="163">
        <f>SUM(E10:E34)</f>
        <v>170000</v>
      </c>
      <c r="G35" s="163">
        <f>SUM(G10:G34)</f>
        <v>40000</v>
      </c>
      <c r="I35" s="163">
        <f>SUM(I10:I34)</f>
        <v>25000</v>
      </c>
      <c r="K35" s="163">
        <f>SUM(K10:K34)</f>
        <v>75000</v>
      </c>
      <c r="M35" s="163">
        <f>SUM(M10:M34)</f>
        <v>30000</v>
      </c>
      <c r="O35" s="163">
        <f>SUM(O10:O34)</f>
        <v>0</v>
      </c>
      <c r="Q35" s="163">
        <f>SUM(Q10:Q34)</f>
        <v>0</v>
      </c>
      <c r="S35" s="163">
        <f>SUM(S10:S34)</f>
        <v>0</v>
      </c>
      <c r="U35" s="163">
        <f>SUM(U10:U34)</f>
        <v>0</v>
      </c>
      <c r="W35" s="163">
        <f>SUM(W10:W34)</f>
        <v>0</v>
      </c>
      <c r="Y35" s="163">
        <f>SUM(Y10:Y34)</f>
        <v>0</v>
      </c>
      <c r="AA35" s="163">
        <f>SUM(AA10:AA34)</f>
        <v>0</v>
      </c>
      <c r="AC35" s="163">
        <f>SUM(AC10:AC34)</f>
        <v>0</v>
      </c>
      <c r="AE35" s="163">
        <f>SUM(AE10:AE34)</f>
        <v>0</v>
      </c>
      <c r="AG35" s="163">
        <f>SUM(AG10:AG34)</f>
        <v>0</v>
      </c>
      <c r="AI35" s="163">
        <f>SUM(AI10:AI34)</f>
        <v>0</v>
      </c>
      <c r="AK35" s="163">
        <f>SUM(AK10:AK34)</f>
        <v>0</v>
      </c>
      <c r="AM35" s="163">
        <f>SUM(AM10:AM34)</f>
        <v>0</v>
      </c>
      <c r="AO35" s="163">
        <f>SUM(AO10:AO34)</f>
        <v>0</v>
      </c>
      <c r="AQ35" s="163">
        <f>SUM(AQ10:AQ34)</f>
        <v>0</v>
      </c>
      <c r="AS35" s="163">
        <f>SUM(AS10:AS34)</f>
        <v>0</v>
      </c>
    </row>
    <row r="36" spans="1:48" s="125" customFormat="1" ht="15" customHeight="1" x14ac:dyDescent="0.25">
      <c r="A36" s="162"/>
      <c r="B36" s="162" t="s">
        <v>40</v>
      </c>
      <c r="C36" s="163"/>
      <c r="D36" s="164">
        <f>SUM(D10:D34)</f>
        <v>237000</v>
      </c>
      <c r="E36" s="163"/>
      <c r="F36" s="164">
        <f>SUM(F10:F34)</f>
        <v>120000</v>
      </c>
      <c r="G36" s="163"/>
      <c r="H36" s="164">
        <f>SUM(H10:H34)</f>
        <v>31000</v>
      </c>
      <c r="I36" s="163"/>
      <c r="J36" s="164">
        <f>SUM(J10:J34)</f>
        <v>12000</v>
      </c>
      <c r="K36" s="163"/>
      <c r="L36" s="164">
        <f>SUM(L10:L34)</f>
        <v>54000</v>
      </c>
      <c r="M36" s="163"/>
      <c r="N36" s="164">
        <f>SUM(N10:N34)</f>
        <v>20000</v>
      </c>
      <c r="O36" s="163"/>
      <c r="P36" s="164">
        <f>SUM(P10:P34)</f>
        <v>0</v>
      </c>
      <c r="Q36" s="163"/>
      <c r="R36" s="164">
        <f>SUM(R10:R34)</f>
        <v>0</v>
      </c>
      <c r="S36" s="163"/>
      <c r="T36" s="164">
        <f>SUM(T10:T34)</f>
        <v>0</v>
      </c>
      <c r="U36" s="163"/>
      <c r="V36" s="164">
        <f>SUM(V10:V34)</f>
        <v>0</v>
      </c>
      <c r="W36" s="163"/>
      <c r="X36" s="164">
        <f>SUM(X10:X34)</f>
        <v>0</v>
      </c>
      <c r="Y36" s="163"/>
      <c r="Z36" s="164">
        <f>SUM(Z10:Z34)</f>
        <v>0</v>
      </c>
      <c r="AA36" s="163"/>
      <c r="AB36" s="164">
        <f>SUM(AB10:AB34)</f>
        <v>0</v>
      </c>
      <c r="AC36" s="163"/>
      <c r="AD36" s="164">
        <f>SUM(AD10:AD34)</f>
        <v>0</v>
      </c>
      <c r="AE36" s="163"/>
      <c r="AF36" s="164">
        <f>SUM(AF10:AF34)</f>
        <v>0</v>
      </c>
      <c r="AG36" s="163"/>
      <c r="AH36" s="164">
        <f>SUM(AH10:AH34)</f>
        <v>0</v>
      </c>
      <c r="AI36" s="163"/>
      <c r="AJ36" s="164">
        <f>SUM(AJ10:AJ34)</f>
        <v>0</v>
      </c>
      <c r="AK36" s="163"/>
      <c r="AL36" s="164">
        <f>SUM(AL10:AL34)</f>
        <v>0</v>
      </c>
      <c r="AM36" s="163"/>
      <c r="AN36" s="164">
        <f>SUM(AN10:AN34)</f>
        <v>0</v>
      </c>
      <c r="AO36" s="163"/>
      <c r="AP36" s="164">
        <f>SUM(AP10:AP34)</f>
        <v>0</v>
      </c>
      <c r="AQ36" s="163"/>
      <c r="AR36" s="164">
        <f>SUM(AR10:AR34)</f>
        <v>0</v>
      </c>
      <c r="AS36" s="163"/>
      <c r="AT36" s="164">
        <f>SUM(AT10:AT34)</f>
        <v>0</v>
      </c>
    </row>
    <row r="37" spans="1:48" s="125" customFormat="1" ht="15" customHeight="1" x14ac:dyDescent="0.25">
      <c r="A37" s="165"/>
      <c r="B37" s="162" t="s">
        <v>49</v>
      </c>
      <c r="C37" s="163">
        <f>SUM(E37:AS37)</f>
        <v>2560000</v>
      </c>
      <c r="E37" s="164">
        <f>E6-E35</f>
        <v>1580000</v>
      </c>
      <c r="G37" s="164">
        <f>G6-G35</f>
        <v>460000</v>
      </c>
      <c r="I37" s="164">
        <f>I6-I35</f>
        <v>375000</v>
      </c>
      <c r="K37" s="164">
        <f>K6-K35</f>
        <v>75000</v>
      </c>
      <c r="M37" s="164">
        <f>M6-M35</f>
        <v>70000</v>
      </c>
      <c r="O37" s="164">
        <f>O6-O35</f>
        <v>0</v>
      </c>
      <c r="Q37" s="164">
        <f>Q6-Q35</f>
        <v>0</v>
      </c>
      <c r="S37" s="164">
        <f>S6-S35</f>
        <v>0</v>
      </c>
      <c r="U37" s="164">
        <f>U6-U35</f>
        <v>0</v>
      </c>
      <c r="W37" s="164">
        <f>W6-W35</f>
        <v>0</v>
      </c>
      <c r="Y37" s="164">
        <f>Y6-Y35</f>
        <v>0</v>
      </c>
      <c r="AA37" s="164">
        <f>AA6-AA35</f>
        <v>0</v>
      </c>
      <c r="AC37" s="164">
        <f>AC6-AC35</f>
        <v>0</v>
      </c>
      <c r="AE37" s="164">
        <f>AE6-AE35</f>
        <v>0</v>
      </c>
      <c r="AG37" s="164">
        <f>AG6-AG35</f>
        <v>0</v>
      </c>
      <c r="AI37" s="164">
        <f>AI6-AI35</f>
        <v>0</v>
      </c>
      <c r="AK37" s="164">
        <f>AK6-AK35</f>
        <v>0</v>
      </c>
      <c r="AM37" s="164">
        <f>AM6-AM35</f>
        <v>0</v>
      </c>
      <c r="AO37" s="164">
        <f>AO6-AO35</f>
        <v>0</v>
      </c>
      <c r="AQ37" s="164">
        <f>AQ6-AQ35</f>
        <v>0</v>
      </c>
      <c r="AS37" s="164">
        <f>AS6-AS35</f>
        <v>0</v>
      </c>
    </row>
    <row r="38" spans="1:48" s="125" customFormat="1" x14ac:dyDescent="0.25">
      <c r="A38" s="165"/>
      <c r="B38" s="162" t="s">
        <v>113</v>
      </c>
      <c r="C38" s="164"/>
      <c r="D38" s="164">
        <f>C35-D36</f>
        <v>103000</v>
      </c>
      <c r="E38" s="164"/>
      <c r="F38" s="164">
        <f>E35-F36</f>
        <v>50000</v>
      </c>
      <c r="G38" s="164"/>
      <c r="H38" s="164">
        <f>G35-H36</f>
        <v>9000</v>
      </c>
      <c r="I38" s="164"/>
      <c r="J38" s="164">
        <f>I35-J36</f>
        <v>13000</v>
      </c>
      <c r="K38" s="164"/>
      <c r="L38" s="164">
        <f>K35-L36</f>
        <v>21000</v>
      </c>
      <c r="M38" s="164"/>
      <c r="N38" s="164">
        <f>M35-N36</f>
        <v>10000</v>
      </c>
      <c r="O38" s="164"/>
      <c r="P38" s="164">
        <f>O35-P36</f>
        <v>0</v>
      </c>
      <c r="Q38" s="164"/>
      <c r="R38" s="164">
        <f>Q35-R36</f>
        <v>0</v>
      </c>
      <c r="S38" s="164"/>
      <c r="T38" s="164">
        <f>S35-T36</f>
        <v>0</v>
      </c>
      <c r="U38" s="164"/>
      <c r="V38" s="164">
        <f>U35-V36</f>
        <v>0</v>
      </c>
      <c r="W38" s="164"/>
      <c r="X38" s="164">
        <f>W35-X36</f>
        <v>0</v>
      </c>
      <c r="Y38" s="164"/>
      <c r="Z38" s="164">
        <f>Y35-Z36</f>
        <v>0</v>
      </c>
      <c r="AA38" s="164"/>
      <c r="AB38" s="164">
        <f>AA35-AB36</f>
        <v>0</v>
      </c>
      <c r="AC38" s="164"/>
      <c r="AD38" s="164">
        <f>AC35-AD36</f>
        <v>0</v>
      </c>
      <c r="AE38" s="164"/>
      <c r="AF38" s="164">
        <f>AE35-AF36</f>
        <v>0</v>
      </c>
      <c r="AG38" s="164"/>
      <c r="AH38" s="164">
        <f>AG35-AH36</f>
        <v>0</v>
      </c>
      <c r="AI38" s="164"/>
      <c r="AJ38" s="164">
        <f>AI35-AJ36</f>
        <v>0</v>
      </c>
      <c r="AK38" s="164"/>
      <c r="AL38" s="164">
        <f>AK35-AL36</f>
        <v>0</v>
      </c>
      <c r="AM38" s="164"/>
      <c r="AN38" s="164">
        <f>AM35-AN36</f>
        <v>0</v>
      </c>
      <c r="AO38" s="164"/>
      <c r="AP38" s="164">
        <f>AO35-AP36</f>
        <v>0</v>
      </c>
      <c r="AQ38" s="164"/>
      <c r="AR38" s="164">
        <f>AQ35-AR36</f>
        <v>0</v>
      </c>
      <c r="AS38" s="164"/>
      <c r="AT38" s="164">
        <f>AS35-AT36</f>
        <v>0</v>
      </c>
    </row>
    <row r="39" spans="1:48" s="125" customFormat="1" x14ac:dyDescent="0.25">
      <c r="J39" s="166"/>
      <c r="AA39" s="166"/>
      <c r="AB39" s="166"/>
      <c r="AC39" s="166"/>
      <c r="AD39" s="166"/>
    </row>
    <row r="40" spans="1:48" ht="25.5" customHeight="1" thickBot="1" x14ac:dyDescent="0.3">
      <c r="C40" s="145" t="s">
        <v>48</v>
      </c>
      <c r="D40" s="145"/>
      <c r="E40" s="145"/>
      <c r="F40" s="145"/>
      <c r="J40" s="146"/>
      <c r="AA40" s="147"/>
      <c r="AB40" s="147"/>
      <c r="AC40" s="146"/>
      <c r="AD40" s="146"/>
    </row>
    <row r="41" spans="1:48" ht="26.25" thickBot="1" x14ac:dyDescent="0.3">
      <c r="C41" s="148" t="s">
        <v>47</v>
      </c>
      <c r="D41" s="149" t="s">
        <v>46</v>
      </c>
      <c r="E41" s="150" t="s">
        <v>45</v>
      </c>
      <c r="F41" s="151" t="s">
        <v>112</v>
      </c>
      <c r="J41" s="152"/>
      <c r="AA41" s="153"/>
      <c r="AB41" s="153"/>
      <c r="AC41" s="152"/>
      <c r="AD41" s="152"/>
    </row>
    <row r="42" spans="1:48" x14ac:dyDescent="0.25">
      <c r="C42" s="154" t="s">
        <v>70</v>
      </c>
      <c r="D42" s="155">
        <f>'By Task'!J6</f>
        <v>0.3</v>
      </c>
      <c r="E42" s="156">
        <f>SUMIFS(E35:AS35,E5:AS5,"DBE")/$C$6</f>
        <v>2.5000000000000001E-2</v>
      </c>
      <c r="F42" s="157">
        <f>SUMIFS(F36:AT36,E5:AS5,"DBE")/$C$6</f>
        <v>1.7999999999999999E-2</v>
      </c>
      <c r="J42" s="152"/>
      <c r="AA42" s="153"/>
      <c r="AB42" s="153"/>
      <c r="AC42" s="152"/>
      <c r="AD42" s="152"/>
    </row>
    <row r="43" spans="1:48" ht="15.75" thickBot="1" x14ac:dyDescent="0.3">
      <c r="C43" s="158" t="s">
        <v>44</v>
      </c>
      <c r="D43" s="159">
        <f>'By Task'!J7</f>
        <v>0.05</v>
      </c>
      <c r="E43" s="160">
        <f>SUMIFS(E35:AS35,E5:AS5,"VOSB")/$C$6</f>
        <v>2.1666666666666667E-2</v>
      </c>
      <c r="F43" s="161">
        <f>SUMIFS(F36:AT36,E5:AS5,"VOSB")/$C$6</f>
        <v>1.4333333333333333E-2</v>
      </c>
    </row>
  </sheetData>
  <sheetProtection algorithmName="SHA-512" hashValue="4tut9mKkMQ8A1zlxZ+9w9mykL2ld6HIa++xYlXU+VcCylySEQyhrapGdkxahFczdEKGFfJ4fHN2Om8i7cjMUpQ==" saltValue="lSOXa3uvHPAkgb/3Yq0ZiQ==" spinCount="100000" sheet="1" deleteColumns="0" deleteRows="0"/>
  <mergeCells count="113">
    <mergeCell ref="A1:R1"/>
    <mergeCell ref="A2:R2"/>
    <mergeCell ref="C4:D5"/>
    <mergeCell ref="C6:D6"/>
    <mergeCell ref="C7:D7"/>
    <mergeCell ref="C8:D8"/>
    <mergeCell ref="E8:F8"/>
    <mergeCell ref="G4:H4"/>
    <mergeCell ref="G5:H5"/>
    <mergeCell ref="G6:H6"/>
    <mergeCell ref="G7:H7"/>
    <mergeCell ref="G8:H8"/>
    <mergeCell ref="A4:A7"/>
    <mergeCell ref="A3:Y3"/>
    <mergeCell ref="E4:F4"/>
    <mergeCell ref="E5:F5"/>
    <mergeCell ref="E6:F6"/>
    <mergeCell ref="E7:F7"/>
    <mergeCell ref="I4:J4"/>
    <mergeCell ref="AM8:AN8"/>
    <mergeCell ref="AO8:AP8"/>
    <mergeCell ref="AQ4:AR4"/>
    <mergeCell ref="AS4:AT4"/>
    <mergeCell ref="AQ5:AR5"/>
    <mergeCell ref="AS5:AT5"/>
    <mergeCell ref="AQ6:AR6"/>
    <mergeCell ref="AS6:AT6"/>
    <mergeCell ref="AQ7:AR7"/>
    <mergeCell ref="AS7:AT7"/>
    <mergeCell ref="AQ8:AR8"/>
    <mergeCell ref="AS8:AT8"/>
    <mergeCell ref="AM6:AN6"/>
    <mergeCell ref="AO6:AP6"/>
    <mergeCell ref="AM7:AN7"/>
    <mergeCell ref="AO7:AP7"/>
    <mergeCell ref="AM4:AN4"/>
    <mergeCell ref="AO4:AP4"/>
    <mergeCell ref="AE5:AF5"/>
    <mergeCell ref="AG5:AH5"/>
    <mergeCell ref="AI5:AJ5"/>
    <mergeCell ref="AK5:AL5"/>
    <mergeCell ref="AM5:AN5"/>
    <mergeCell ref="AO5:AP5"/>
    <mergeCell ref="AE4:AF4"/>
    <mergeCell ref="AG4:AH4"/>
    <mergeCell ref="AI4:AJ4"/>
    <mergeCell ref="AK4:AL4"/>
    <mergeCell ref="AE6:AF6"/>
    <mergeCell ref="AG6:AH6"/>
    <mergeCell ref="AI6:AJ6"/>
    <mergeCell ref="AK6:AL6"/>
    <mergeCell ref="AE8:AF8"/>
    <mergeCell ref="AG8:AH8"/>
    <mergeCell ref="AI8:AJ8"/>
    <mergeCell ref="AK8:AL8"/>
    <mergeCell ref="AE7:AF7"/>
    <mergeCell ref="AG7:AH7"/>
    <mergeCell ref="AI7:AJ7"/>
    <mergeCell ref="AK7:AL7"/>
    <mergeCell ref="AA8:AB8"/>
    <mergeCell ref="AC6:AD6"/>
    <mergeCell ref="S7:T7"/>
    <mergeCell ref="U7:V7"/>
    <mergeCell ref="W7:X7"/>
    <mergeCell ref="Y7:Z7"/>
    <mergeCell ref="AA7:AB7"/>
    <mergeCell ref="AC7:AD7"/>
    <mergeCell ref="S6:T6"/>
    <mergeCell ref="U6:V6"/>
    <mergeCell ref="W6:X6"/>
    <mergeCell ref="Y6:Z6"/>
    <mergeCell ref="AA6:AB6"/>
    <mergeCell ref="AC8:AD8"/>
    <mergeCell ref="AA4:AB4"/>
    <mergeCell ref="AC4:AD4"/>
    <mergeCell ref="S5:T5"/>
    <mergeCell ref="U5:V5"/>
    <mergeCell ref="W5:X5"/>
    <mergeCell ref="Y5:Z5"/>
    <mergeCell ref="AA5:AB5"/>
    <mergeCell ref="AC5:AD5"/>
    <mergeCell ref="I8:J8"/>
    <mergeCell ref="K4:L4"/>
    <mergeCell ref="M4:N4"/>
    <mergeCell ref="Q4:R4"/>
    <mergeCell ref="K5:L5"/>
    <mergeCell ref="M5:N5"/>
    <mergeCell ref="Q5:R5"/>
    <mergeCell ref="K6:L6"/>
    <mergeCell ref="M6:N6"/>
    <mergeCell ref="Q6:R6"/>
    <mergeCell ref="K7:L7"/>
    <mergeCell ref="M7:N7"/>
    <mergeCell ref="Q7:R7"/>
    <mergeCell ref="K8:L8"/>
    <mergeCell ref="M8:N8"/>
    <mergeCell ref="Q8:R8"/>
    <mergeCell ref="I5:J5"/>
    <mergeCell ref="I6:J6"/>
    <mergeCell ref="I7:J7"/>
    <mergeCell ref="S4:T4"/>
    <mergeCell ref="U4:V4"/>
    <mergeCell ref="W4:X4"/>
    <mergeCell ref="Y4:Z4"/>
    <mergeCell ref="S8:T8"/>
    <mergeCell ref="U8:V8"/>
    <mergeCell ref="W8:X8"/>
    <mergeCell ref="Y8:Z8"/>
    <mergeCell ref="O4:P4"/>
    <mergeCell ref="O5:P5"/>
    <mergeCell ref="O6:P6"/>
    <mergeCell ref="O7:P7"/>
    <mergeCell ref="O8:P8"/>
  </mergeCells>
  <phoneticPr fontId="10" type="noConversion"/>
  <conditionalFormatting sqref="E5">
    <cfRule type="expression" dxfId="21" priority="61">
      <formula>AND($E5="",$E6&lt;&gt;"")</formula>
    </cfRule>
  </conditionalFormatting>
  <conditionalFormatting sqref="E35 I35 M35 S35 W35 AA35 AE35 AI35 AO35 G35:G36 K35:K36 O35:O36 Q35:Q36 U35:U36 Y35:Y36 AC35:AC36 AG35:AG36 AK35:AK36 AM35:AM36 AQ35:AQ36 AS35:AS36 D36:F36 H36:J36 L36:N36 P36 R36:T36 V36:X36 Z36:AB36 AD36:AF36 AH36:AJ36 AL36 AN36:AP36 AR36 AT36">
    <cfRule type="expression" dxfId="20" priority="120">
      <formula>D35&gt;$E$6</formula>
    </cfRule>
  </conditionalFormatting>
  <conditionalFormatting sqref="G5">
    <cfRule type="expression" dxfId="19" priority="5">
      <formula>AND($E5="",$E6&lt;&gt;"")</formula>
    </cfRule>
  </conditionalFormatting>
  <conditionalFormatting sqref="I5">
    <cfRule type="expression" dxfId="18" priority="4">
      <formula>AND($E5="",$E6&lt;&gt;"")</formula>
    </cfRule>
  </conditionalFormatting>
  <conditionalFormatting sqref="K5">
    <cfRule type="expression" dxfId="17" priority="3">
      <formula>AND($E5="",$E6&lt;&gt;"")</formula>
    </cfRule>
  </conditionalFormatting>
  <conditionalFormatting sqref="M5">
    <cfRule type="expression" dxfId="16" priority="2">
      <formula>AND($E5="",$E6&lt;&gt;"")</formula>
    </cfRule>
  </conditionalFormatting>
  <conditionalFormatting sqref="O5">
    <cfRule type="expression" dxfId="15" priority="1">
      <formula>AND($E5="",$E6&lt;&gt;"")</formula>
    </cfRule>
  </conditionalFormatting>
  <conditionalFormatting sqref="Q5">
    <cfRule type="expression" dxfId="14" priority="20">
      <formula>AND($E5="",$E6&lt;&gt;"")</formula>
    </cfRule>
  </conditionalFormatting>
  <conditionalFormatting sqref="S5">
    <cfRule type="expression" dxfId="13" priority="19">
      <formula>AND($E5="",$E6&lt;&gt;"")</formula>
    </cfRule>
  </conditionalFormatting>
  <conditionalFormatting sqref="U5">
    <cfRule type="expression" dxfId="12" priority="18">
      <formula>AND($E5="",$E6&lt;&gt;"")</formula>
    </cfRule>
  </conditionalFormatting>
  <conditionalFormatting sqref="W5">
    <cfRule type="expression" dxfId="11" priority="17">
      <formula>AND($E5="",$E6&lt;&gt;"")</formula>
    </cfRule>
  </conditionalFormatting>
  <conditionalFormatting sqref="Y5">
    <cfRule type="expression" dxfId="10" priority="16">
      <formula>AND($E5="",$E6&lt;&gt;"")</formula>
    </cfRule>
  </conditionalFormatting>
  <conditionalFormatting sqref="AA5">
    <cfRule type="expression" dxfId="9" priority="15">
      <formula>AND($E5="",$E6&lt;&gt;"")</formula>
    </cfRule>
  </conditionalFormatting>
  <conditionalFormatting sqref="AC5">
    <cfRule type="expression" dxfId="8" priority="14">
      <formula>AND($E5="",$E6&lt;&gt;"")</formula>
    </cfRule>
  </conditionalFormatting>
  <conditionalFormatting sqref="AE5">
    <cfRule type="expression" dxfId="7" priority="13">
      <formula>AND($E5="",$E6&lt;&gt;"")</formula>
    </cfRule>
  </conditionalFormatting>
  <conditionalFormatting sqref="AG5">
    <cfRule type="expression" dxfId="6" priority="12">
      <formula>AND($E5="",$E6&lt;&gt;"")</formula>
    </cfRule>
  </conditionalFormatting>
  <conditionalFormatting sqref="AI5">
    <cfRule type="expression" dxfId="5" priority="11">
      <formula>AND($E5="",$E6&lt;&gt;"")</formula>
    </cfRule>
  </conditionalFormatting>
  <conditionalFormatting sqref="AK5">
    <cfRule type="expression" dxfId="4" priority="10">
      <formula>AND($E5="",$E6&lt;&gt;"")</formula>
    </cfRule>
  </conditionalFormatting>
  <conditionalFormatting sqref="AM5">
    <cfRule type="expression" dxfId="3" priority="9">
      <formula>AND($E5="",$E6&lt;&gt;"")</formula>
    </cfRule>
  </conditionalFormatting>
  <conditionalFormatting sqref="AO5">
    <cfRule type="expression" dxfId="2" priority="8">
      <formula>AND($E5="",$E6&lt;&gt;"")</formula>
    </cfRule>
  </conditionalFormatting>
  <conditionalFormatting sqref="AQ5">
    <cfRule type="expression" dxfId="1" priority="7">
      <formula>AND($E5="",$E6&lt;&gt;"")</formula>
    </cfRule>
  </conditionalFormatting>
  <conditionalFormatting sqref="AS5">
    <cfRule type="expression" dxfId="0" priority="6">
      <formula>AND($E5="",$E6&lt;&gt;"")</formula>
    </cfRule>
  </conditionalFormatting>
  <dataValidations count="1">
    <dataValidation type="list" allowBlank="1" showInputMessage="1" showErrorMessage="1" sqref="E5 G5:AT5" xr:uid="{8052DD34-FF47-4679-8DBD-2CB2AF4EF178}">
      <formula1>$AW$1:$AW$3</formula1>
    </dataValidation>
  </dataValidations>
  <pageMargins left="0.25" right="0.25" top="0.5" bottom="0.5" header="0.3" footer="0.3"/>
  <pageSetup paperSize="5" scale="67" fitToWidth="3" orientation="landscape" r:id="rId1"/>
  <headerFooter>
    <oddFooter>&amp;L&amp;"Arial,Regular"&amp;9Rev. 8/2026</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50" id="{281BF35B-3CDB-4096-BC37-54A4B2B663C8}">
            <xm:f>$C$6&lt;&gt;'By Task'!$J$5</xm:f>
            <x14:dxf>
              <fill>
                <patternFill>
                  <bgColor rgb="FFFF0000"/>
                </patternFill>
              </fill>
            </x14:dxf>
          </x14:cfRule>
          <xm:sqref>C6</xm:sqref>
        </x14:conditionalFormatting>
        <x14:conditionalFormatting xmlns:xm="http://schemas.microsoft.com/office/excel/2006/main">
          <x14:cfRule type="expression" priority="48" id="{6F7F32A2-DCA1-4279-83ED-8743DC8582CD}">
            <xm:f>$C$11&lt;&gt;'By Task'!$F$14</xm:f>
            <x14:dxf>
              <fill>
                <patternFill>
                  <bgColor rgb="FFFF0000"/>
                </patternFill>
              </fill>
            </x14:dxf>
          </x14:cfRule>
          <xm:sqref>C10:D34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86507A-4E50-4321-B62B-4FBC9D3355DB}">
  <ds:schemaRefs>
    <ds:schemaRef ds:uri="http://schemas.microsoft.com/sharepoint/v3/contenttype/forms"/>
  </ds:schemaRefs>
</ds:datastoreItem>
</file>

<file path=customXml/itemProps2.xml><?xml version="1.0" encoding="utf-8"?>
<ds:datastoreItem xmlns:ds="http://schemas.openxmlformats.org/officeDocument/2006/customXml" ds:itemID="{7E3201A6-0295-44CE-8825-102F1C49D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D583FFD-53D2-4E3E-8730-1CBE5279F46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By Task-Example</vt:lpstr>
      <vt:lpstr>By Sub-Example</vt:lpstr>
      <vt:lpstr>By Task</vt:lpstr>
      <vt:lpstr>By Sub</vt:lpstr>
      <vt:lpstr>'By Sub'!Contract_Upper_Limit</vt:lpstr>
      <vt:lpstr>'By Sub-Example'!Contract_Upper_Limit</vt:lpstr>
      <vt:lpstr>'By Sub'!Print_Area</vt:lpstr>
      <vt:lpstr>'By Sub-Example'!Print_Area</vt:lpstr>
      <vt:lpstr>'By Task'!Print_Area</vt:lpstr>
      <vt:lpstr>'By Task-Example'!Print_Area</vt:lpstr>
      <vt:lpstr>'By Sub'!Print_Titles</vt:lpstr>
      <vt:lpstr>'By Sub-Example'!Print_Titles</vt:lpstr>
    </vt:vector>
  </TitlesOfParts>
  <Company>ISTHA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Keslinke, Keith</dc:creator>
  <cp:lastModifiedBy>Dainis, John</cp:lastModifiedBy>
  <cp:lastPrinted>2026-08-27T15:36:05Z</cp:lastPrinted>
  <dcterms:created xsi:type="dcterms:W3CDTF">2016-01-28T17:17:14Z</dcterms:created>
  <dcterms:modified xsi:type="dcterms:W3CDTF">2026-08-27T15:36:12Z</dcterms:modified>
</cp:coreProperties>
</file>